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1770" yWindow="2010" windowWidth="19230" windowHeight="13425"/>
  </bookViews>
  <sheets>
    <sheet name="Buget final" sheetId="13" r:id="rId1"/>
    <sheet name="Sheet1" sheetId="12" r:id="rId2"/>
  </sheets>
  <definedNames>
    <definedName name="_xlnm.Print_Titles" localSheetId="0">'Buget final'!$12:$12</definedName>
    <definedName name="_xlnm.Print_Titles" localSheetId="1">Sheet1!$11:$12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4" i="13" l="1"/>
  <c r="N44" i="13"/>
  <c r="O246" i="13"/>
  <c r="K110" i="13"/>
  <c r="L110" i="13"/>
  <c r="M110" i="13"/>
  <c r="N110" i="13"/>
  <c r="O110" i="13"/>
  <c r="P110" i="13"/>
  <c r="Q111" i="13"/>
  <c r="R111" i="13"/>
  <c r="S111" i="13"/>
  <c r="T111" i="13"/>
  <c r="U111" i="13"/>
  <c r="V111" i="13"/>
  <c r="W111" i="13"/>
  <c r="X111" i="13"/>
  <c r="Y111" i="13"/>
  <c r="Z111" i="13"/>
  <c r="AA111" i="13"/>
  <c r="AB111" i="13"/>
  <c r="Q243" i="13"/>
  <c r="R243" i="13"/>
  <c r="S243" i="13"/>
  <c r="T243" i="13"/>
  <c r="U243" i="13"/>
  <c r="V243" i="13"/>
  <c r="W243" i="13"/>
  <c r="X243" i="13"/>
  <c r="Y243" i="13"/>
  <c r="Z243" i="13"/>
  <c r="AA243" i="13"/>
  <c r="AB243" i="13"/>
  <c r="P246" i="13"/>
  <c r="P244" i="13" s="1"/>
  <c r="P242" i="13" s="1"/>
  <c r="P247" i="13"/>
  <c r="P245" i="13" s="1"/>
  <c r="P243" i="13" s="1"/>
  <c r="Q247" i="13"/>
  <c r="R247" i="13"/>
  <c r="S247" i="13"/>
  <c r="T247" i="13"/>
  <c r="U247" i="13"/>
  <c r="V247" i="13"/>
  <c r="W247" i="13"/>
  <c r="X247" i="13"/>
  <c r="Y247" i="13"/>
  <c r="Z247" i="13"/>
  <c r="AA247" i="13"/>
  <c r="AB247" i="13"/>
  <c r="J156" i="13" l="1"/>
  <c r="J155" i="13"/>
  <c r="K63" i="13"/>
  <c r="I91" i="13"/>
  <c r="O64" i="13"/>
  <c r="K65" i="13"/>
  <c r="N247" i="13" l="1"/>
  <c r="N244" i="13" s="1"/>
  <c r="J252" i="13"/>
  <c r="J253" i="13"/>
  <c r="I254" i="13"/>
  <c r="I255" i="13"/>
  <c r="I250" i="13"/>
  <c r="I251" i="13"/>
  <c r="I252" i="13"/>
  <c r="I107" i="13"/>
  <c r="K57" i="13"/>
  <c r="M28" i="13"/>
  <c r="I29" i="13"/>
  <c r="N242" i="13" l="1"/>
  <c r="N243" i="13"/>
  <c r="N245" i="13"/>
  <c r="N246" i="13"/>
  <c r="N144" i="13"/>
  <c r="N143" i="13"/>
  <c r="N151" i="13" l="1"/>
  <c r="N108" i="13" s="1"/>
  <c r="N180" i="13"/>
  <c r="M179" i="13"/>
  <c r="N179" i="13"/>
  <c r="O179" i="13"/>
  <c r="L179" i="13"/>
  <c r="I118" i="13"/>
  <c r="I90" i="13"/>
  <c r="I83" i="13" s="1"/>
  <c r="O83" i="13"/>
  <c r="M83" i="13"/>
  <c r="O82" i="13"/>
  <c r="M82" i="13"/>
  <c r="L143" i="13" l="1"/>
  <c r="K15" i="13" l="1"/>
  <c r="K28" i="13"/>
  <c r="M15" i="13"/>
  <c r="J114" i="13"/>
  <c r="M144" i="13"/>
  <c r="O144" i="13"/>
  <c r="O143" i="13"/>
  <c r="P143" i="13"/>
  <c r="P144" i="13" s="1"/>
  <c r="J131" i="13"/>
  <c r="I112" i="13"/>
  <c r="I62" i="13"/>
  <c r="I15" i="13" l="1"/>
  <c r="I14" i="13" s="1"/>
  <c r="S39" i="13"/>
  <c r="K152" i="13" l="1"/>
  <c r="I130" i="13"/>
  <c r="I131" i="13"/>
  <c r="L152" i="13"/>
  <c r="M152" i="13"/>
  <c r="K47" i="13"/>
  <c r="L47" i="13"/>
  <c r="L45" i="13" s="1"/>
  <c r="I153" i="13"/>
  <c r="J255" i="13"/>
  <c r="J254" i="13"/>
  <c r="J251" i="13"/>
  <c r="J250" i="13"/>
  <c r="J219" i="13"/>
  <c r="J218" i="13"/>
  <c r="J217" i="13"/>
  <c r="J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3" i="13"/>
  <c r="J151" i="13"/>
  <c r="J150" i="13"/>
  <c r="J149" i="13"/>
  <c r="J148" i="13"/>
  <c r="J147" i="13"/>
  <c r="J146" i="13"/>
  <c r="J145" i="13"/>
  <c r="J144" i="13"/>
  <c r="J142" i="13"/>
  <c r="J141" i="13"/>
  <c r="J140" i="13"/>
  <c r="J139" i="13"/>
  <c r="J138" i="13"/>
  <c r="J137" i="13"/>
  <c r="J136" i="13"/>
  <c r="J135" i="13"/>
  <c r="J134" i="13"/>
  <c r="J133" i="13"/>
  <c r="J132" i="13"/>
  <c r="J113" i="13"/>
  <c r="J116" i="13"/>
  <c r="J117" i="13"/>
  <c r="J118" i="13"/>
  <c r="J119" i="13"/>
  <c r="J120" i="13"/>
  <c r="J122" i="13"/>
  <c r="J124" i="13"/>
  <c r="J125" i="13"/>
  <c r="J126" i="13"/>
  <c r="J127" i="13"/>
  <c r="J128" i="13"/>
  <c r="J129" i="13"/>
  <c r="J112" i="13"/>
  <c r="J143" i="13"/>
  <c r="P179" i="13"/>
  <c r="P108" i="13" s="1"/>
  <c r="K46" i="13"/>
  <c r="K72" i="13"/>
  <c r="L46" i="13"/>
  <c r="L44" i="13" s="1"/>
  <c r="L91" i="13"/>
  <c r="M46" i="13"/>
  <c r="M91" i="13"/>
  <c r="O46" i="13"/>
  <c r="O72" i="13"/>
  <c r="O91" i="13"/>
  <c r="I79" i="13"/>
  <c r="I72" i="13" s="1"/>
  <c r="I93" i="13"/>
  <c r="I95" i="13"/>
  <c r="I97" i="13"/>
  <c r="I99" i="13"/>
  <c r="I101" i="13"/>
  <c r="I103" i="13"/>
  <c r="I104" i="13"/>
  <c r="M47" i="13"/>
  <c r="M45" i="13" s="1"/>
  <c r="O47" i="13"/>
  <c r="O45" i="13" s="1"/>
  <c r="O73" i="13"/>
  <c r="K73" i="13"/>
  <c r="I67" i="13"/>
  <c r="I57" i="13"/>
  <c r="I69" i="13"/>
  <c r="I64" i="13"/>
  <c r="I71" i="13"/>
  <c r="O184" i="13"/>
  <c r="I185" i="13"/>
  <c r="I187" i="13"/>
  <c r="I196" i="13"/>
  <c r="I188" i="13"/>
  <c r="K195" i="13"/>
  <c r="L186" i="13"/>
  <c r="L194" i="13"/>
  <c r="L195" i="13" s="1"/>
  <c r="L184" i="13"/>
  <c r="O186" i="13"/>
  <c r="O194" i="13"/>
  <c r="O195" i="13" s="1"/>
  <c r="M184" i="13"/>
  <c r="M186" i="13"/>
  <c r="M195" i="13"/>
  <c r="I219" i="13"/>
  <c r="I156" i="13"/>
  <c r="I154" i="13"/>
  <c r="I122" i="13"/>
  <c r="I120" i="13"/>
  <c r="I128" i="13"/>
  <c r="I114" i="13"/>
  <c r="I116" i="13"/>
  <c r="I124" i="13"/>
  <c r="I126" i="13"/>
  <c r="I162" i="13"/>
  <c r="K151" i="13"/>
  <c r="K143" i="13"/>
  <c r="L151" i="13"/>
  <c r="L108" i="13" s="1"/>
  <c r="M151" i="13"/>
  <c r="M143" i="13"/>
  <c r="O151" i="13"/>
  <c r="O108" i="13" s="1"/>
  <c r="O161" i="13"/>
  <c r="I132" i="13"/>
  <c r="I155" i="13"/>
  <c r="I149" i="13"/>
  <c r="I143" i="13" s="1"/>
  <c r="I144" i="13" s="1"/>
  <c r="I166" i="13"/>
  <c r="I102" i="12"/>
  <c r="K150" i="12"/>
  <c r="K151" i="12" s="1"/>
  <c r="I151" i="12" s="1"/>
  <c r="K152" i="12"/>
  <c r="K153" i="12" s="1"/>
  <c r="I153" i="12" s="1"/>
  <c r="K154" i="12"/>
  <c r="K155" i="12" s="1"/>
  <c r="I155" i="12" s="1"/>
  <c r="K173" i="12"/>
  <c r="L108" i="12"/>
  <c r="L100" i="12" s="1"/>
  <c r="L150" i="12"/>
  <c r="L151" i="12" s="1"/>
  <c r="L175" i="12"/>
  <c r="L184" i="12"/>
  <c r="L185" i="12" s="1"/>
  <c r="M108" i="12"/>
  <c r="M110" i="12"/>
  <c r="M111" i="12" s="1"/>
  <c r="M120" i="12"/>
  <c r="M150" i="12"/>
  <c r="M154" i="12"/>
  <c r="O108" i="12"/>
  <c r="O109" i="12" s="1"/>
  <c r="O112" i="12"/>
  <c r="O122" i="12"/>
  <c r="O123" i="12" s="1"/>
  <c r="O143" i="12"/>
  <c r="O141" i="12"/>
  <c r="O150" i="12"/>
  <c r="O151" i="12" s="1"/>
  <c r="O152" i="12"/>
  <c r="O173" i="12"/>
  <c r="O175" i="12"/>
  <c r="O176" i="12" s="1"/>
  <c r="O184" i="12"/>
  <c r="M247" i="13"/>
  <c r="O253" i="13"/>
  <c r="O247" i="13" s="1"/>
  <c r="L247" i="13"/>
  <c r="L245" i="13" s="1"/>
  <c r="L243" i="13" s="1"/>
  <c r="I228" i="13"/>
  <c r="O227" i="13"/>
  <c r="O225" i="13" s="1"/>
  <c r="M227" i="13"/>
  <c r="M225" i="13" s="1"/>
  <c r="L227" i="13"/>
  <c r="O226" i="13"/>
  <c r="O220" i="13" s="1"/>
  <c r="O36" i="13" s="1"/>
  <c r="M226" i="13"/>
  <c r="M220" i="13" s="1"/>
  <c r="M36" i="13" s="1"/>
  <c r="L226" i="13"/>
  <c r="L220" i="13" s="1"/>
  <c r="L36" i="13" s="1"/>
  <c r="K225" i="13"/>
  <c r="O224" i="13"/>
  <c r="M224" i="13"/>
  <c r="L224" i="13"/>
  <c r="O223" i="13"/>
  <c r="M223" i="13"/>
  <c r="L223" i="13"/>
  <c r="O222" i="13"/>
  <c r="M222" i="13"/>
  <c r="L222" i="13"/>
  <c r="M221" i="13"/>
  <c r="K220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3" i="13"/>
  <c r="I192" i="13"/>
  <c r="I191" i="13"/>
  <c r="I190" i="13"/>
  <c r="I189" i="13"/>
  <c r="P180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M165" i="13"/>
  <c r="L161" i="13"/>
  <c r="I159" i="13"/>
  <c r="I158" i="13"/>
  <c r="I157" i="13"/>
  <c r="K150" i="13"/>
  <c r="K144" i="13" s="1"/>
  <c r="I142" i="13"/>
  <c r="I141" i="13"/>
  <c r="I140" i="13"/>
  <c r="L139" i="13"/>
  <c r="K139" i="13"/>
  <c r="I138" i="13"/>
  <c r="I137" i="13"/>
  <c r="I136" i="13"/>
  <c r="I135" i="13"/>
  <c r="L134" i="13"/>
  <c r="K134" i="13"/>
  <c r="M133" i="13"/>
  <c r="K133" i="13"/>
  <c r="O133" i="13"/>
  <c r="I129" i="13"/>
  <c r="I127" i="13"/>
  <c r="I125" i="13"/>
  <c r="P123" i="13"/>
  <c r="I117" i="13"/>
  <c r="O115" i="13"/>
  <c r="O111" i="13" s="1"/>
  <c r="N115" i="13"/>
  <c r="N111" i="13" s="1"/>
  <c r="M115" i="13"/>
  <c r="M111" i="13" s="1"/>
  <c r="L115" i="13"/>
  <c r="L111" i="13" s="1"/>
  <c r="K115" i="13"/>
  <c r="K111" i="13" s="1"/>
  <c r="I105" i="13"/>
  <c r="I102" i="13"/>
  <c r="I100" i="13"/>
  <c r="I98" i="13"/>
  <c r="I96" i="13"/>
  <c r="I94" i="13"/>
  <c r="I80" i="13"/>
  <c r="I73" i="13" s="1"/>
  <c r="I68" i="13"/>
  <c r="O66" i="13"/>
  <c r="M66" i="13"/>
  <c r="L66" i="13"/>
  <c r="K66" i="13"/>
  <c r="I65" i="13"/>
  <c r="I63" i="13"/>
  <c r="I61" i="13"/>
  <c r="I60" i="13"/>
  <c r="I59" i="13"/>
  <c r="I58" i="13"/>
  <c r="I56" i="13"/>
  <c r="I55" i="13"/>
  <c r="I54" i="13"/>
  <c r="I53" i="13"/>
  <c r="I52" i="13"/>
  <c r="I51" i="13"/>
  <c r="I50" i="13"/>
  <c r="I49" i="13"/>
  <c r="I48" i="13"/>
  <c r="P38" i="13"/>
  <c r="N38" i="13"/>
  <c r="P37" i="13"/>
  <c r="P36" i="13"/>
  <c r="N36" i="13"/>
  <c r="J36" i="13"/>
  <c r="P34" i="13"/>
  <c r="N34" i="13"/>
  <c r="J34" i="13"/>
  <c r="P28" i="13"/>
  <c r="P15" i="13" s="1"/>
  <c r="O28" i="13"/>
  <c r="I28" i="13" s="1"/>
  <c r="N28" i="13"/>
  <c r="N15" i="13" s="1"/>
  <c r="J28" i="13"/>
  <c r="J15" i="13" s="1"/>
  <c r="P25" i="13"/>
  <c r="O25" i="13"/>
  <c r="N25" i="13"/>
  <c r="M25" i="13"/>
  <c r="M24" i="13" s="1"/>
  <c r="L25" i="13"/>
  <c r="L24" i="13" s="1"/>
  <c r="K25" i="13"/>
  <c r="K24" i="13" s="1"/>
  <c r="J25" i="13"/>
  <c r="I25" i="13"/>
  <c r="P22" i="13"/>
  <c r="P21" i="13" s="1"/>
  <c r="P20" i="13" s="1"/>
  <c r="P19" i="13" s="1"/>
  <c r="P18" i="13" s="1"/>
  <c r="P17" i="13" s="1"/>
  <c r="P16" i="13" s="1"/>
  <c r="N22" i="13"/>
  <c r="N21" i="13" s="1"/>
  <c r="N20" i="13" s="1"/>
  <c r="N19" i="13" s="1"/>
  <c r="N18" i="13" s="1"/>
  <c r="N17" i="13" s="1"/>
  <c r="N16" i="13" s="1"/>
  <c r="K22" i="13"/>
  <c r="K21" i="13" s="1"/>
  <c r="K20" i="13" s="1"/>
  <c r="K19" i="13" s="1"/>
  <c r="K18" i="13" s="1"/>
  <c r="K17" i="13" s="1"/>
  <c r="K16" i="13" s="1"/>
  <c r="J22" i="13"/>
  <c r="J21" i="13" s="1"/>
  <c r="J20" i="13" s="1"/>
  <c r="J19" i="13" s="1"/>
  <c r="J18" i="13" s="1"/>
  <c r="J17" i="13" s="1"/>
  <c r="J16" i="13" s="1"/>
  <c r="I22" i="13"/>
  <c r="I21" i="13" s="1"/>
  <c r="I20" i="13" s="1"/>
  <c r="I19" i="13" s="1"/>
  <c r="I18" i="13" s="1"/>
  <c r="I17" i="13" s="1"/>
  <c r="I16" i="13" s="1"/>
  <c r="O20" i="13"/>
  <c r="M20" i="13"/>
  <c r="L20" i="13"/>
  <c r="O18" i="13"/>
  <c r="M18" i="13"/>
  <c r="L18" i="13"/>
  <c r="L15" i="13"/>
  <c r="K161" i="13"/>
  <c r="O45" i="12"/>
  <c r="O71" i="12"/>
  <c r="O81" i="12"/>
  <c r="O43" i="12" s="1"/>
  <c r="O34" i="12" s="1"/>
  <c r="O133" i="12"/>
  <c r="O216" i="12"/>
  <c r="O210" i="12"/>
  <c r="O36" i="12" s="1"/>
  <c r="O240" i="12"/>
  <c r="O242" i="12"/>
  <c r="O244" i="12"/>
  <c r="O28" i="12"/>
  <c r="O15" i="12" s="1"/>
  <c r="N100" i="12"/>
  <c r="N101" i="12" s="1"/>
  <c r="N141" i="12"/>
  <c r="N169" i="12"/>
  <c r="K103" i="12"/>
  <c r="K105" i="12"/>
  <c r="K107" i="12"/>
  <c r="K109" i="12"/>
  <c r="K111" i="12"/>
  <c r="K113" i="12"/>
  <c r="K117" i="12"/>
  <c r="K119" i="12"/>
  <c r="K121" i="12"/>
  <c r="L103" i="12"/>
  <c r="L105" i="12"/>
  <c r="L107" i="12"/>
  <c r="I107" i="12" s="1"/>
  <c r="L109" i="12"/>
  <c r="I109" i="12" s="1"/>
  <c r="L111" i="12"/>
  <c r="L113" i="12"/>
  <c r="L117" i="12"/>
  <c r="L119" i="12"/>
  <c r="L121" i="12"/>
  <c r="M103" i="12"/>
  <c r="M105" i="12"/>
  <c r="M107" i="12"/>
  <c r="M109" i="12"/>
  <c r="M113" i="12"/>
  <c r="M117" i="12"/>
  <c r="M119" i="12"/>
  <c r="O103" i="12"/>
  <c r="O113" i="12"/>
  <c r="I113" i="12" s="1"/>
  <c r="O105" i="12"/>
  <c r="O107" i="12"/>
  <c r="O111" i="12"/>
  <c r="O117" i="12"/>
  <c r="O119" i="12"/>
  <c r="O121" i="12"/>
  <c r="K176" i="12"/>
  <c r="K178" i="12"/>
  <c r="I178" i="12" s="1"/>
  <c r="K185" i="12"/>
  <c r="K209" i="12"/>
  <c r="L174" i="12"/>
  <c r="L178" i="12"/>
  <c r="L209" i="12"/>
  <c r="M174" i="12"/>
  <c r="M176" i="12"/>
  <c r="M178" i="12"/>
  <c r="M185" i="12"/>
  <c r="M209" i="12"/>
  <c r="O178" i="12"/>
  <c r="O185" i="12"/>
  <c r="O209" i="12"/>
  <c r="P100" i="12"/>
  <c r="P101" i="12" s="1"/>
  <c r="K100" i="12"/>
  <c r="I108" i="12"/>
  <c r="I110" i="12"/>
  <c r="I104" i="12"/>
  <c r="I106" i="12"/>
  <c r="I114" i="12"/>
  <c r="I116" i="12"/>
  <c r="I118" i="12"/>
  <c r="J40" i="12"/>
  <c r="J254" i="12" s="1"/>
  <c r="N30" i="12"/>
  <c r="N232" i="12"/>
  <c r="N233" i="12" s="1"/>
  <c r="J232" i="12"/>
  <c r="J233" i="12" s="1"/>
  <c r="J120" i="12"/>
  <c r="J100" i="12"/>
  <c r="J143" i="12"/>
  <c r="J144" i="12" s="1"/>
  <c r="J142" i="12" s="1"/>
  <c r="M45" i="12"/>
  <c r="M81" i="12"/>
  <c r="M43" i="12" s="1"/>
  <c r="M34" i="12" s="1"/>
  <c r="L45" i="12"/>
  <c r="I45" i="12" s="1"/>
  <c r="I46" i="12" s="1"/>
  <c r="L81" i="12"/>
  <c r="K210" i="12"/>
  <c r="K36" i="12" s="1"/>
  <c r="K215" i="12"/>
  <c r="I60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3" i="12"/>
  <c r="I182" i="12"/>
  <c r="I181" i="12"/>
  <c r="I180" i="12"/>
  <c r="I179" i="12"/>
  <c r="I147" i="12"/>
  <c r="I148" i="12"/>
  <c r="I149" i="12"/>
  <c r="I157" i="12"/>
  <c r="I158" i="12"/>
  <c r="I159" i="12"/>
  <c r="I160" i="12"/>
  <c r="I161" i="12"/>
  <c r="I162" i="12"/>
  <c r="I163" i="12"/>
  <c r="I164" i="12"/>
  <c r="I165" i="12"/>
  <c r="I166" i="12"/>
  <c r="I167" i="12"/>
  <c r="I115" i="12"/>
  <c r="O245" i="12"/>
  <c r="M245" i="12"/>
  <c r="L245" i="12"/>
  <c r="K244" i="12"/>
  <c r="O243" i="12"/>
  <c r="M242" i="12"/>
  <c r="M243" i="12" s="1"/>
  <c r="K242" i="12"/>
  <c r="K243" i="12" s="1"/>
  <c r="O241" i="12"/>
  <c r="M241" i="12"/>
  <c r="L240" i="12"/>
  <c r="K240" i="12"/>
  <c r="K241" i="12" s="1"/>
  <c r="I218" i="12"/>
  <c r="O217" i="12"/>
  <c r="O215" i="12" s="1"/>
  <c r="M217" i="12"/>
  <c r="M211" i="12" s="1"/>
  <c r="L217" i="12"/>
  <c r="L211" i="12" s="1"/>
  <c r="M216" i="12"/>
  <c r="M210" i="12" s="1"/>
  <c r="M36" i="12" s="1"/>
  <c r="L216" i="12"/>
  <c r="O214" i="12"/>
  <c r="M214" i="12"/>
  <c r="L214" i="12"/>
  <c r="O213" i="12"/>
  <c r="M213" i="12"/>
  <c r="L213" i="12"/>
  <c r="O212" i="12"/>
  <c r="M212" i="12"/>
  <c r="L212" i="12"/>
  <c r="P178" i="12"/>
  <c r="P170" i="12" s="1"/>
  <c r="N170" i="12"/>
  <c r="J170" i="12"/>
  <c r="P169" i="12"/>
  <c r="J169" i="12"/>
  <c r="O168" i="12"/>
  <c r="M168" i="12"/>
  <c r="L168" i="12"/>
  <c r="O155" i="12"/>
  <c r="M155" i="12"/>
  <c r="L155" i="12"/>
  <c r="N153" i="12"/>
  <c r="J153" i="12"/>
  <c r="O153" i="12"/>
  <c r="M153" i="12"/>
  <c r="L153" i="12"/>
  <c r="M151" i="12"/>
  <c r="O146" i="12"/>
  <c r="O142" i="12" s="1"/>
  <c r="M146" i="12"/>
  <c r="L146" i="12"/>
  <c r="P144" i="12"/>
  <c r="P142" i="12" s="1"/>
  <c r="N144" i="12"/>
  <c r="O144" i="12"/>
  <c r="M144" i="12"/>
  <c r="L144" i="12"/>
  <c r="L142" i="12" s="1"/>
  <c r="P141" i="12"/>
  <c r="P98" i="12" s="1"/>
  <c r="O140" i="12"/>
  <c r="O134" i="12" s="1"/>
  <c r="M140" i="12"/>
  <c r="M134" i="12" s="1"/>
  <c r="L140" i="12"/>
  <c r="L134" i="12" s="1"/>
  <c r="P133" i="12"/>
  <c r="P134" i="12"/>
  <c r="N133" i="12"/>
  <c r="N134" i="12" s="1"/>
  <c r="J133" i="12"/>
  <c r="J134" i="12" s="1"/>
  <c r="I132" i="12"/>
  <c r="I131" i="12"/>
  <c r="I130" i="12"/>
  <c r="L129" i="12"/>
  <c r="K129" i="12"/>
  <c r="I129" i="12" s="1"/>
  <c r="I128" i="12"/>
  <c r="I127" i="12"/>
  <c r="I126" i="12"/>
  <c r="I125" i="12"/>
  <c r="L124" i="12"/>
  <c r="K124" i="12"/>
  <c r="I124" i="12" s="1"/>
  <c r="M123" i="12"/>
  <c r="L123" i="12"/>
  <c r="P121" i="12"/>
  <c r="N121" i="12"/>
  <c r="N119" i="12"/>
  <c r="P113" i="12"/>
  <c r="N113" i="12"/>
  <c r="P111" i="12"/>
  <c r="N111" i="12"/>
  <c r="N105" i="12"/>
  <c r="N103" i="12"/>
  <c r="I103" i="12" s="1"/>
  <c r="O97" i="12"/>
  <c r="O82" i="12" s="1"/>
  <c r="L97" i="12"/>
  <c r="L82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79" i="12"/>
  <c r="I72" i="12" s="1"/>
  <c r="I78" i="12"/>
  <c r="I71" i="12"/>
  <c r="O72" i="12"/>
  <c r="K72" i="12"/>
  <c r="K71" i="12"/>
  <c r="O70" i="12"/>
  <c r="M70" i="12"/>
  <c r="L70" i="12"/>
  <c r="K70" i="12"/>
  <c r="I70" i="12" s="1"/>
  <c r="O68" i="12"/>
  <c r="M68" i="12"/>
  <c r="L68" i="12"/>
  <c r="K68" i="12"/>
  <c r="I68" i="12" s="1"/>
  <c r="I67" i="12"/>
  <c r="O66" i="12"/>
  <c r="M65" i="12"/>
  <c r="L66" i="12"/>
  <c r="K66" i="12"/>
  <c r="I59" i="12"/>
  <c r="I58" i="12"/>
  <c r="I57" i="12"/>
  <c r="I55" i="12"/>
  <c r="I54" i="12"/>
  <c r="I53" i="12"/>
  <c r="I52" i="12"/>
  <c r="I51" i="12"/>
  <c r="I50" i="12"/>
  <c r="I49" i="12"/>
  <c r="I48" i="12"/>
  <c r="O56" i="12"/>
  <c r="M56" i="12"/>
  <c r="L56" i="12"/>
  <c r="K56" i="12"/>
  <c r="I56" i="12" s="1"/>
  <c r="P38" i="12"/>
  <c r="N38" i="12"/>
  <c r="J38" i="12"/>
  <c r="P37" i="12"/>
  <c r="J37" i="12"/>
  <c r="P36" i="12"/>
  <c r="N36" i="12"/>
  <c r="J36" i="12"/>
  <c r="P34" i="12"/>
  <c r="N34" i="12"/>
  <c r="J34" i="12"/>
  <c r="J30" i="12"/>
  <c r="I30" i="12"/>
  <c r="P28" i="12"/>
  <c r="P15" i="12"/>
  <c r="N28" i="12"/>
  <c r="N15" i="12"/>
  <c r="N14" i="12" s="1"/>
  <c r="M15" i="12"/>
  <c r="L15" i="12"/>
  <c r="K15" i="12"/>
  <c r="J28" i="12"/>
  <c r="J15" i="12" s="1"/>
  <c r="J14" i="12" s="1"/>
  <c r="P25" i="12"/>
  <c r="P24" i="12" s="1"/>
  <c r="O25" i="12"/>
  <c r="O24" i="12" s="1"/>
  <c r="N25" i="12"/>
  <c r="M25" i="12"/>
  <c r="M24" i="12" s="1"/>
  <c r="L25" i="12"/>
  <c r="L24" i="12" s="1"/>
  <c r="K25" i="12"/>
  <c r="K24" i="12" s="1"/>
  <c r="J25" i="12"/>
  <c r="I25" i="12"/>
  <c r="I24" i="12" s="1"/>
  <c r="P22" i="12"/>
  <c r="P21" i="12" s="1"/>
  <c r="P20" i="12" s="1"/>
  <c r="P19" i="12" s="1"/>
  <c r="P18" i="12" s="1"/>
  <c r="P17" i="12" s="1"/>
  <c r="P16" i="12" s="1"/>
  <c r="N22" i="12"/>
  <c r="N21" i="12" s="1"/>
  <c r="N20" i="12" s="1"/>
  <c r="N19" i="12" s="1"/>
  <c r="N18" i="12" s="1"/>
  <c r="N17" i="12" s="1"/>
  <c r="N16" i="12" s="1"/>
  <c r="K22" i="12"/>
  <c r="K21" i="12"/>
  <c r="K20" i="12" s="1"/>
  <c r="K19" i="12" s="1"/>
  <c r="K18" i="12" s="1"/>
  <c r="K17" i="12" s="1"/>
  <c r="K16" i="12" s="1"/>
  <c r="J22" i="12"/>
  <c r="J21" i="12" s="1"/>
  <c r="J20" i="12" s="1"/>
  <c r="J19" i="12" s="1"/>
  <c r="J18" i="12" s="1"/>
  <c r="J17" i="12" s="1"/>
  <c r="J16" i="12" s="1"/>
  <c r="I22" i="12"/>
  <c r="I21" i="12" s="1"/>
  <c r="I20" i="12" s="1"/>
  <c r="I19" i="12" s="1"/>
  <c r="I18" i="12" s="1"/>
  <c r="I17" i="12" s="1"/>
  <c r="I16" i="12" s="1"/>
  <c r="O20" i="12"/>
  <c r="M20" i="12"/>
  <c r="L20" i="12"/>
  <c r="O18" i="12"/>
  <c r="M18" i="12"/>
  <c r="M17" i="12"/>
  <c r="M16" i="12"/>
  <c r="L18" i="12"/>
  <c r="L17" i="12" s="1"/>
  <c r="L16" i="12" s="1"/>
  <c r="L241" i="12"/>
  <c r="I240" i="12"/>
  <c r="K245" i="12"/>
  <c r="I244" i="12"/>
  <c r="K45" i="12"/>
  <c r="K81" i="12"/>
  <c r="K43" i="12"/>
  <c r="O211" i="12"/>
  <c r="J256" i="12"/>
  <c r="J24" i="12"/>
  <c r="K171" i="12"/>
  <c r="K141" i="12"/>
  <c r="I15" i="12"/>
  <c r="I14" i="12"/>
  <c r="M141" i="12"/>
  <c r="K146" i="12"/>
  <c r="I146" i="12" s="1"/>
  <c r="I145" i="12"/>
  <c r="I154" i="12"/>
  <c r="K168" i="12"/>
  <c r="I156" i="12"/>
  <c r="I173" i="12"/>
  <c r="I177" i="12"/>
  <c r="K123" i="12"/>
  <c r="I122" i="12"/>
  <c r="K140" i="12"/>
  <c r="K134" i="12" s="1"/>
  <c r="I140" i="12"/>
  <c r="I139" i="12"/>
  <c r="I133" i="12" s="1"/>
  <c r="I134" i="12" s="1"/>
  <c r="K144" i="12"/>
  <c r="I143" i="12"/>
  <c r="I141" i="12" s="1"/>
  <c r="I186" i="12"/>
  <c r="K133" i="12"/>
  <c r="O46" i="12"/>
  <c r="M133" i="12"/>
  <c r="I47" i="12"/>
  <c r="L133" i="12"/>
  <c r="L141" i="12"/>
  <c r="M169" i="12"/>
  <c r="L236" i="12"/>
  <c r="L234" i="12" s="1"/>
  <c r="O65" i="12"/>
  <c r="L65" i="12"/>
  <c r="I69" i="12"/>
  <c r="K63" i="12"/>
  <c r="I62" i="12"/>
  <c r="K97" i="12"/>
  <c r="K82" i="12" s="1"/>
  <c r="I96" i="12"/>
  <c r="M97" i="12"/>
  <c r="M82" i="12"/>
  <c r="K65" i="12"/>
  <c r="I65" i="12" s="1"/>
  <c r="I64" i="12"/>
  <c r="J253" i="12"/>
  <c r="J258" i="12"/>
  <c r="K142" i="12"/>
  <c r="M46" i="12"/>
  <c r="K46" i="12"/>
  <c r="I63" i="12"/>
  <c r="I175" i="12"/>
  <c r="K34" i="12"/>
  <c r="J121" i="12"/>
  <c r="J101" i="12" s="1"/>
  <c r="N98" i="12"/>
  <c r="N41" i="12" s="1"/>
  <c r="M236" i="12"/>
  <c r="M234" i="12" s="1"/>
  <c r="N24" i="12"/>
  <c r="L101" i="12"/>
  <c r="N99" i="12"/>
  <c r="N42" i="12" s="1"/>
  <c r="N40" i="12" s="1"/>
  <c r="N254" i="12" s="1"/>
  <c r="N258" i="12" s="1"/>
  <c r="N35" i="12"/>
  <c r="N33" i="12" s="1"/>
  <c r="P41" i="12" l="1"/>
  <c r="P39" i="12" s="1"/>
  <c r="P253" i="12" s="1"/>
  <c r="P257" i="12" s="1"/>
  <c r="P35" i="12"/>
  <c r="I144" i="12"/>
  <c r="I142" i="12" s="1"/>
  <c r="K101" i="12"/>
  <c r="I152" i="12"/>
  <c r="O17" i="12"/>
  <c r="O16" i="12" s="1"/>
  <c r="I119" i="12"/>
  <c r="I216" i="12"/>
  <c r="L43" i="12"/>
  <c r="L34" i="12" s="1"/>
  <c r="I209" i="12"/>
  <c r="K44" i="13"/>
  <c r="K45" i="13"/>
  <c r="I105" i="12"/>
  <c r="M142" i="12"/>
  <c r="N39" i="12"/>
  <c r="N253" i="12" s="1"/>
  <c r="N257" i="12" s="1"/>
  <c r="P33" i="12"/>
  <c r="P32" i="12" s="1"/>
  <c r="I66" i="12"/>
  <c r="O44" i="12"/>
  <c r="M237" i="12"/>
  <c r="M235" i="12" s="1"/>
  <c r="M233" i="12" s="1"/>
  <c r="L46" i="12"/>
  <c r="L44" i="12" s="1"/>
  <c r="M170" i="12"/>
  <c r="O236" i="12"/>
  <c r="O234" i="12" s="1"/>
  <c r="O38" i="12" s="1"/>
  <c r="O44" i="13"/>
  <c r="J110" i="13"/>
  <c r="I169" i="12"/>
  <c r="I245" i="12"/>
  <c r="M44" i="13"/>
  <c r="M34" i="13" s="1"/>
  <c r="K44" i="12"/>
  <c r="I81" i="12"/>
  <c r="I43" i="12" s="1"/>
  <c r="I34" i="12" s="1"/>
  <c r="I111" i="12"/>
  <c r="J123" i="13"/>
  <c r="P111" i="13"/>
  <c r="P109" i="13" s="1"/>
  <c r="P43" i="13" s="1"/>
  <c r="P41" i="13" s="1"/>
  <c r="P39" i="13" s="1"/>
  <c r="O169" i="12"/>
  <c r="K108" i="13"/>
  <c r="M245" i="13"/>
  <c r="M108" i="13"/>
  <c r="I227" i="13"/>
  <c r="I92" i="13"/>
  <c r="L181" i="13"/>
  <c r="L180" i="13"/>
  <c r="L109" i="13" s="1"/>
  <c r="L43" i="13" s="1"/>
  <c r="L41" i="13" s="1"/>
  <c r="L39" i="13" s="1"/>
  <c r="J180" i="13"/>
  <c r="O15" i="13"/>
  <c r="J247" i="13"/>
  <c r="J243" i="13" s="1"/>
  <c r="I134" i="13"/>
  <c r="M17" i="13"/>
  <c r="M16" i="13" s="1"/>
  <c r="O17" i="13"/>
  <c r="O16" i="13" s="1"/>
  <c r="L17" i="13"/>
  <c r="L16" i="13" s="1"/>
  <c r="I24" i="13"/>
  <c r="O180" i="13"/>
  <c r="O109" i="13" s="1"/>
  <c r="O43" i="13" s="1"/>
  <c r="O24" i="13"/>
  <c r="O221" i="13"/>
  <c r="M180" i="13"/>
  <c r="J24" i="13"/>
  <c r="J154" i="13"/>
  <c r="N152" i="13"/>
  <c r="J152" i="13" s="1"/>
  <c r="I186" i="13"/>
  <c r="I123" i="12"/>
  <c r="L171" i="12"/>
  <c r="I150" i="12"/>
  <c r="K237" i="12"/>
  <c r="K235" i="12" s="1"/>
  <c r="K233" i="12" s="1"/>
  <c r="I171" i="12"/>
  <c r="I241" i="12"/>
  <c r="L237" i="12"/>
  <c r="O237" i="12"/>
  <c r="O235" i="12" s="1"/>
  <c r="O233" i="12" s="1"/>
  <c r="O174" i="12"/>
  <c r="O170" i="12" s="1"/>
  <c r="O100" i="12"/>
  <c r="O98" i="12" s="1"/>
  <c r="N24" i="13"/>
  <c r="K246" i="13"/>
  <c r="L225" i="13"/>
  <c r="I225" i="13" s="1"/>
  <c r="K163" i="13"/>
  <c r="I163" i="13" s="1"/>
  <c r="J121" i="13"/>
  <c r="P24" i="13"/>
  <c r="L34" i="13"/>
  <c r="L221" i="13"/>
  <c r="I139" i="13"/>
  <c r="K253" i="13"/>
  <c r="J179" i="13"/>
  <c r="I151" i="13"/>
  <c r="I47" i="13"/>
  <c r="I66" i="13"/>
  <c r="I160" i="13"/>
  <c r="I133" i="13"/>
  <c r="M246" i="13"/>
  <c r="L246" i="13"/>
  <c r="L244" i="13" s="1"/>
  <c r="L38" i="13" s="1"/>
  <c r="I161" i="13"/>
  <c r="I123" i="13"/>
  <c r="I121" i="13"/>
  <c r="P255" i="12"/>
  <c r="J41" i="12"/>
  <c r="N256" i="12"/>
  <c r="L235" i="12"/>
  <c r="I237" i="12"/>
  <c r="L232" i="12"/>
  <c r="L37" i="12" s="1"/>
  <c r="L38" i="12"/>
  <c r="M38" i="12"/>
  <c r="M232" i="12"/>
  <c r="M37" i="12" s="1"/>
  <c r="M44" i="12"/>
  <c r="J257" i="12"/>
  <c r="J255" i="12"/>
  <c r="I117" i="12"/>
  <c r="I113" i="13"/>
  <c r="K236" i="12"/>
  <c r="N142" i="12"/>
  <c r="I217" i="12"/>
  <c r="L210" i="12"/>
  <c r="J141" i="12"/>
  <c r="J98" i="12" s="1"/>
  <c r="L215" i="12"/>
  <c r="O245" i="13"/>
  <c r="O243" i="13" s="1"/>
  <c r="K169" i="12"/>
  <c r="K98" i="12" s="1"/>
  <c r="K174" i="12"/>
  <c r="N37" i="12"/>
  <c r="I97" i="12"/>
  <c r="I82" i="12" s="1"/>
  <c r="I44" i="12" s="1"/>
  <c r="I112" i="12"/>
  <c r="I100" i="12" s="1"/>
  <c r="L169" i="12"/>
  <c r="L98" i="12" s="1"/>
  <c r="L176" i="12"/>
  <c r="I110" i="13"/>
  <c r="L182" i="13"/>
  <c r="K179" i="13"/>
  <c r="I183" i="13"/>
  <c r="K181" i="13"/>
  <c r="K184" i="13"/>
  <c r="K34" i="13"/>
  <c r="J130" i="13"/>
  <c r="M100" i="12"/>
  <c r="M98" i="12" s="1"/>
  <c r="M121" i="12"/>
  <c r="M101" i="12" s="1"/>
  <c r="I101" i="12" s="1"/>
  <c r="I120" i="12"/>
  <c r="I164" i="13"/>
  <c r="K165" i="13"/>
  <c r="I165" i="13" s="1"/>
  <c r="O41" i="12"/>
  <c r="P99" i="12"/>
  <c r="P42" i="12" s="1"/>
  <c r="P40" i="12" s="1"/>
  <c r="P254" i="12" s="1"/>
  <c r="I168" i="12"/>
  <c r="M215" i="12"/>
  <c r="O101" i="12"/>
  <c r="J115" i="13"/>
  <c r="J111" i="13" s="1"/>
  <c r="J109" i="13" s="1"/>
  <c r="J43" i="13" s="1"/>
  <c r="J41" i="13" s="1"/>
  <c r="J39" i="13" s="1"/>
  <c r="I115" i="13"/>
  <c r="I220" i="13"/>
  <c r="I36" i="13" s="1"/>
  <c r="K36" i="13"/>
  <c r="N37" i="13"/>
  <c r="I150" i="13"/>
  <c r="O152" i="13"/>
  <c r="I152" i="13" s="1"/>
  <c r="I46" i="13"/>
  <c r="I44" i="13" s="1"/>
  <c r="I226" i="13"/>
  <c r="I106" i="13"/>
  <c r="N255" i="12" l="1"/>
  <c r="J108" i="13"/>
  <c r="O232" i="12"/>
  <c r="O37" i="12" s="1"/>
  <c r="K109" i="13"/>
  <c r="K43" i="13" s="1"/>
  <c r="I45" i="13"/>
  <c r="N109" i="13"/>
  <c r="N43" i="13" s="1"/>
  <c r="N41" i="13" s="1"/>
  <c r="N39" i="13" s="1"/>
  <c r="O39" i="12"/>
  <c r="O253" i="12" s="1"/>
  <c r="O257" i="12" s="1"/>
  <c r="P31" i="12"/>
  <c r="P14" i="12" s="1"/>
  <c r="P30" i="12"/>
  <c r="O41" i="13"/>
  <c r="O39" i="13" s="1"/>
  <c r="M243" i="13"/>
  <c r="M244" i="13"/>
  <c r="M242" i="13" s="1"/>
  <c r="M109" i="13"/>
  <c r="P35" i="13"/>
  <c r="P33" i="13" s="1"/>
  <c r="P42" i="13"/>
  <c r="P40" i="13"/>
  <c r="L35" i="13"/>
  <c r="L33" i="13" s="1"/>
  <c r="L42" i="13"/>
  <c r="O35" i="13"/>
  <c r="O42" i="13"/>
  <c r="K42" i="13"/>
  <c r="J244" i="13"/>
  <c r="J38" i="13" s="1"/>
  <c r="J246" i="13"/>
  <c r="I253" i="13"/>
  <c r="I247" i="13" s="1"/>
  <c r="K244" i="13"/>
  <c r="I119" i="13"/>
  <c r="J35" i="13"/>
  <c r="J33" i="13" s="1"/>
  <c r="L242" i="13"/>
  <c r="L37" i="13" s="1"/>
  <c r="L32" i="13" s="1"/>
  <c r="K247" i="13"/>
  <c r="O99" i="12"/>
  <c r="O42" i="12" s="1"/>
  <c r="O40" i="12" s="1"/>
  <c r="O254" i="12" s="1"/>
  <c r="O35" i="12"/>
  <c r="O33" i="12" s="1"/>
  <c r="O32" i="12" s="1"/>
  <c r="O30" i="12" s="1"/>
  <c r="O31" i="12" s="1"/>
  <c r="O14" i="12" s="1"/>
  <c r="K35" i="13"/>
  <c r="L35" i="12"/>
  <c r="L99" i="12"/>
  <c r="L42" i="12" s="1"/>
  <c r="L41" i="12"/>
  <c r="L39" i="12" s="1"/>
  <c r="L253" i="12" s="1"/>
  <c r="I98" i="12"/>
  <c r="K99" i="12"/>
  <c r="K42" i="12" s="1"/>
  <c r="K40" i="12" s="1"/>
  <c r="K254" i="12" s="1"/>
  <c r="K35" i="12"/>
  <c r="K33" i="12" s="1"/>
  <c r="K41" i="12"/>
  <c r="M35" i="12"/>
  <c r="M33" i="12" s="1"/>
  <c r="M32" i="12" s="1"/>
  <c r="M30" i="12" s="1"/>
  <c r="M31" i="12" s="1"/>
  <c r="M14" i="12" s="1"/>
  <c r="M99" i="12"/>
  <c r="M42" i="12" s="1"/>
  <c r="M40" i="12" s="1"/>
  <c r="M254" i="12" s="1"/>
  <c r="M41" i="12"/>
  <c r="M39" i="12" s="1"/>
  <c r="M253" i="12" s="1"/>
  <c r="K170" i="12"/>
  <c r="K172" i="12"/>
  <c r="I174" i="12"/>
  <c r="I215" i="12"/>
  <c r="P258" i="12"/>
  <c r="P256" i="12"/>
  <c r="O244" i="13"/>
  <c r="I246" i="13"/>
  <c r="I244" i="13" s="1"/>
  <c r="L31" i="13"/>
  <c r="O255" i="12"/>
  <c r="L36" i="12"/>
  <c r="I210" i="12"/>
  <c r="I36" i="12" s="1"/>
  <c r="K234" i="12"/>
  <c r="I236" i="12"/>
  <c r="I234" i="12" s="1"/>
  <c r="I184" i="13"/>
  <c r="I182" i="13" s="1"/>
  <c r="K180" i="13"/>
  <c r="I180" i="13" s="1"/>
  <c r="K182" i="13"/>
  <c r="J35" i="12"/>
  <c r="J33" i="12" s="1"/>
  <c r="J99" i="12"/>
  <c r="I121" i="12"/>
  <c r="I179" i="13"/>
  <c r="I108" i="13" s="1"/>
  <c r="I181" i="13"/>
  <c r="I235" i="12"/>
  <c r="L233" i="12"/>
  <c r="I233" i="12" s="1"/>
  <c r="L172" i="12"/>
  <c r="I176" i="12"/>
  <c r="O34" i="13"/>
  <c r="L170" i="12"/>
  <c r="J42" i="12"/>
  <c r="P32" i="13" l="1"/>
  <c r="P31" i="13" s="1"/>
  <c r="I109" i="13"/>
  <c r="M38" i="13"/>
  <c r="J42" i="13"/>
  <c r="J40" i="13"/>
  <c r="L40" i="13"/>
  <c r="L263" i="13" s="1"/>
  <c r="L265" i="13" s="1"/>
  <c r="M37" i="13"/>
  <c r="M43" i="13"/>
  <c r="M41" i="13" s="1"/>
  <c r="O33" i="13"/>
  <c r="I35" i="13"/>
  <c r="N42" i="13"/>
  <c r="N40" i="13"/>
  <c r="M35" i="13"/>
  <c r="M33" i="13" s="1"/>
  <c r="M32" i="13" s="1"/>
  <c r="M42" i="13"/>
  <c r="M40" i="13"/>
  <c r="M263" i="13" s="1"/>
  <c r="J245" i="13"/>
  <c r="J242" i="13"/>
  <c r="J37" i="13" s="1"/>
  <c r="J32" i="13" s="1"/>
  <c r="K245" i="13"/>
  <c r="K242" i="13"/>
  <c r="K40" i="13" s="1"/>
  <c r="K38" i="13"/>
  <c r="M264" i="13"/>
  <c r="K33" i="13"/>
  <c r="O31" i="13"/>
  <c r="U31" i="13" s="1"/>
  <c r="Z31" i="13" s="1"/>
  <c r="L33" i="12"/>
  <c r="L32" i="12" s="1"/>
  <c r="L31" i="12" s="1"/>
  <c r="L30" i="12" s="1"/>
  <c r="I170" i="12"/>
  <c r="O256" i="12"/>
  <c r="O258" i="12"/>
  <c r="O264" i="13"/>
  <c r="O268" i="13" s="1"/>
  <c r="I111" i="13"/>
  <c r="L14" i="12"/>
  <c r="M258" i="12"/>
  <c r="M256" i="12"/>
  <c r="K232" i="12"/>
  <c r="K37" i="12" s="1"/>
  <c r="K38" i="12"/>
  <c r="O242" i="13"/>
  <c r="O38" i="13"/>
  <c r="I35" i="12"/>
  <c r="I33" i="12" s="1"/>
  <c r="I99" i="12"/>
  <c r="I42" i="12" s="1"/>
  <c r="I40" i="12" s="1"/>
  <c r="I254" i="12" s="1"/>
  <c r="I41" i="12"/>
  <c r="L40" i="12"/>
  <c r="L254" i="12" s="1"/>
  <c r="N35" i="13"/>
  <c r="N33" i="13" s="1"/>
  <c r="N32" i="13" s="1"/>
  <c r="L255" i="12"/>
  <c r="L257" i="12"/>
  <c r="I34" i="13"/>
  <c r="I42" i="13"/>
  <c r="L264" i="13"/>
  <c r="I172" i="12"/>
  <c r="K258" i="12"/>
  <c r="K256" i="12"/>
  <c r="M257" i="12"/>
  <c r="M255" i="12"/>
  <c r="I38" i="12"/>
  <c r="I232" i="12"/>
  <c r="I37" i="12" s="1"/>
  <c r="I38" i="13"/>
  <c r="I242" i="13"/>
  <c r="I37" i="13" s="1"/>
  <c r="K32" i="12"/>
  <c r="K30" i="12" s="1"/>
  <c r="K31" i="12" s="1"/>
  <c r="K14" i="12" s="1"/>
  <c r="P30" i="13" l="1"/>
  <c r="P14" i="13"/>
  <c r="K39" i="12"/>
  <c r="K253" i="12" s="1"/>
  <c r="K32" i="13"/>
  <c r="O37" i="13"/>
  <c r="O32" i="13" s="1"/>
  <c r="O40" i="13"/>
  <c r="O263" i="13" s="1"/>
  <c r="O265" i="13" s="1"/>
  <c r="I40" i="13"/>
  <c r="I263" i="13" s="1"/>
  <c r="M39" i="13"/>
  <c r="M31" i="13"/>
  <c r="M266" i="13"/>
  <c r="I33" i="13"/>
  <c r="I32" i="13" s="1"/>
  <c r="J263" i="13"/>
  <c r="J267" i="13" s="1"/>
  <c r="M268" i="13"/>
  <c r="K243" i="13"/>
  <c r="K41" i="13" s="1"/>
  <c r="K39" i="13" s="1"/>
  <c r="I245" i="13"/>
  <c r="K37" i="13"/>
  <c r="K263" i="13"/>
  <c r="M267" i="13"/>
  <c r="L267" i="13"/>
  <c r="O30" i="13"/>
  <c r="U30" i="13" s="1"/>
  <c r="Z30" i="13" s="1"/>
  <c r="O14" i="13"/>
  <c r="O266" i="13"/>
  <c r="M265" i="13"/>
  <c r="S31" i="13"/>
  <c r="X31" i="13" s="1"/>
  <c r="L268" i="13"/>
  <c r="L266" i="13"/>
  <c r="I256" i="12"/>
  <c r="I258" i="12"/>
  <c r="K255" i="12"/>
  <c r="K257" i="12"/>
  <c r="N263" i="13"/>
  <c r="I32" i="12"/>
  <c r="L30" i="13"/>
  <c r="L14" i="13"/>
  <c r="I43" i="13"/>
  <c r="L258" i="12"/>
  <c r="L256" i="12"/>
  <c r="I39" i="12"/>
  <c r="I253" i="12" s="1"/>
  <c r="M30" i="13" l="1"/>
  <c r="T30" i="13" s="1"/>
  <c r="Y30" i="13" s="1"/>
  <c r="T31" i="13"/>
  <c r="Y31" i="13" s="1"/>
  <c r="M14" i="13"/>
  <c r="N30" i="13"/>
  <c r="N31" i="13"/>
  <c r="J31" i="13"/>
  <c r="J30" i="13"/>
  <c r="J265" i="13"/>
  <c r="I243" i="13"/>
  <c r="I41" i="13" s="1"/>
  <c r="I39" i="13" s="1"/>
  <c r="O267" i="13"/>
  <c r="K31" i="13"/>
  <c r="K265" i="13"/>
  <c r="K267" i="13"/>
  <c r="S30" i="13"/>
  <c r="X30" i="13" s="1"/>
  <c r="I265" i="13"/>
  <c r="I267" i="13"/>
  <c r="I255" i="12"/>
  <c r="I257" i="12"/>
  <c r="N264" i="13"/>
  <c r="N267" i="13"/>
  <c r="N265" i="13"/>
  <c r="I264" i="13" l="1"/>
  <c r="I268" i="13" s="1"/>
  <c r="K264" i="13"/>
  <c r="R31" i="13"/>
  <c r="Q31" i="13" s="1"/>
  <c r="N14" i="13"/>
  <c r="N266" i="13"/>
  <c r="N268" i="13"/>
  <c r="K30" i="13"/>
  <c r="I266" i="13" l="1"/>
  <c r="K266" i="13"/>
  <c r="K268" i="13"/>
  <c r="K14" i="13"/>
  <c r="I31" i="13"/>
  <c r="W31" i="13"/>
  <c r="V31" i="13" s="1"/>
  <c r="R30" i="13"/>
  <c r="Q30" i="13" s="1"/>
  <c r="J14" i="13"/>
  <c r="W30" i="13" l="1"/>
  <c r="V30" i="13" s="1"/>
  <c r="P263" i="13" l="1"/>
  <c r="P264" i="13" l="1"/>
  <c r="P268" i="13" s="1"/>
  <c r="J264" i="13"/>
  <c r="P265" i="13"/>
  <c r="P267" i="13"/>
  <c r="P266" i="13"/>
  <c r="J266" i="13" l="1"/>
  <c r="J268" i="13"/>
</calcChain>
</file>

<file path=xl/sharedStrings.xml><?xml version="1.0" encoding="utf-8"?>
<sst xmlns="http://schemas.openxmlformats.org/spreadsheetml/2006/main" count="970" uniqueCount="308">
  <si>
    <t>10.01.01</t>
  </si>
  <si>
    <t>10.01.30</t>
  </si>
  <si>
    <t>10.01.12</t>
  </si>
  <si>
    <t>Contributii de asigurari sociale de stat</t>
  </si>
  <si>
    <t>10.03.01</t>
  </si>
  <si>
    <t>Contributii de asigurari de somaj</t>
  </si>
  <si>
    <t>10.03.02</t>
  </si>
  <si>
    <t>Contributii de asigurari sociale de sanatate</t>
  </si>
  <si>
    <t>10.03.03</t>
  </si>
  <si>
    <t>10.03.04</t>
  </si>
  <si>
    <t>Contributii pentru concedii si indemnizatii</t>
  </si>
  <si>
    <t>10.03.06</t>
  </si>
  <si>
    <t>Denumire indicator</t>
  </si>
  <si>
    <t>Cod</t>
  </si>
  <si>
    <t>00.01.10</t>
  </si>
  <si>
    <t>I.  VENITURI CURENTE</t>
  </si>
  <si>
    <t>00.02.10</t>
  </si>
  <si>
    <t>C. VENITURI NEFISCALE</t>
  </si>
  <si>
    <t>VANZARI DE BUNURI SI SERVICII</t>
  </si>
  <si>
    <t>DIVERSE VENITURI</t>
  </si>
  <si>
    <t>36.10</t>
  </si>
  <si>
    <t>36.10.50</t>
  </si>
  <si>
    <t>SUBVENTII DE LA ALTE ADMINISTRATII</t>
  </si>
  <si>
    <t>43.10</t>
  </si>
  <si>
    <t>Subventii pentru institutii publice</t>
  </si>
  <si>
    <t>43.10.09</t>
  </si>
  <si>
    <t>TOTAL CHELTUIELI</t>
  </si>
  <si>
    <t>50.10</t>
  </si>
  <si>
    <t>51.10</t>
  </si>
  <si>
    <t>CHELTUIELI CURENTE</t>
  </si>
  <si>
    <t>01</t>
  </si>
  <si>
    <t>CHELTUIELI DE PERSONAL</t>
  </si>
  <si>
    <t>10</t>
  </si>
  <si>
    <t>Cheltuieli salariale in bani</t>
  </si>
  <si>
    <t>10.01</t>
  </si>
  <si>
    <t>Salarii de bază</t>
  </si>
  <si>
    <t>Indemnizaţii plătite unor persoane din afara unităţii</t>
  </si>
  <si>
    <t>Indemnizaţii de delegare</t>
  </si>
  <si>
    <t>10.01.13</t>
  </si>
  <si>
    <t>Alte drepturi salariale in bani</t>
  </si>
  <si>
    <t>Contributii</t>
  </si>
  <si>
    <t>10.03</t>
  </si>
  <si>
    <t>BUNURI SI SERVICII</t>
  </si>
  <si>
    <t>Bunuri si servicii</t>
  </si>
  <si>
    <t>20.01</t>
  </si>
  <si>
    <t>Furnituri de birou</t>
  </si>
  <si>
    <t>20.01.01</t>
  </si>
  <si>
    <t>20.01.02</t>
  </si>
  <si>
    <t>20.01.03</t>
  </si>
  <si>
    <t>20.01.04</t>
  </si>
  <si>
    <t>Carburanti si lubrifianti</t>
  </si>
  <si>
    <t>20.01.05</t>
  </si>
  <si>
    <t>Piese de schimb</t>
  </si>
  <si>
    <t>20.01.06</t>
  </si>
  <si>
    <t>20.01.08</t>
  </si>
  <si>
    <t>Materiale si prestari de servicii cu caracter functional</t>
  </si>
  <si>
    <t>20.01.09</t>
  </si>
  <si>
    <t>20.01.30</t>
  </si>
  <si>
    <t>Reparatii curente</t>
  </si>
  <si>
    <t>20.02</t>
  </si>
  <si>
    <t>Bunuri de natura obiectelor de inventar</t>
  </si>
  <si>
    <t>20.05</t>
  </si>
  <si>
    <t>Alte obiecte de inventar</t>
  </si>
  <si>
    <t>20.05.30</t>
  </si>
  <si>
    <t>20.06</t>
  </si>
  <si>
    <t>20.06.01</t>
  </si>
  <si>
    <t>20.06.02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</si>
  <si>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</si>
  <si>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</si>
  <si>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</si>
  <si>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</si>
  <si>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</si>
  <si>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</si>
  <si>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</si>
  <si>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</si>
  <si>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</si>
  <si>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20.30.02</t>
  </si>
  <si>
    <t>20.30.03</t>
  </si>
  <si>
    <t>Chirii</t>
  </si>
  <si>
    <t>20.30.04</t>
  </si>
  <si>
    <t>20.30.09</t>
  </si>
  <si>
    <t>Alte cheltuieli cu bunuri si servicii</t>
  </si>
  <si>
    <t>20.30.30</t>
  </si>
  <si>
    <t>ALTE TRANSFERURI</t>
  </si>
  <si>
    <t>55.02</t>
  </si>
  <si>
    <t>Contributii si cotizatii la organisme internationale</t>
  </si>
  <si>
    <t>55.02.01</t>
  </si>
  <si>
    <t>CHELTUIELI DE CAPITAL</t>
  </si>
  <si>
    <t>ACTIVE NEFINANCIARE</t>
  </si>
  <si>
    <t>Active fixe</t>
  </si>
  <si>
    <t>71.01</t>
  </si>
  <si>
    <t>71.01.02</t>
  </si>
  <si>
    <t>71.01.03</t>
  </si>
  <si>
    <t>Alte active fixe</t>
  </si>
  <si>
    <t>71.01.30</t>
  </si>
  <si>
    <t>10.02.06</t>
  </si>
  <si>
    <t>10.03.07</t>
  </si>
  <si>
    <t>Trim III</t>
  </si>
  <si>
    <t>mii lei</t>
  </si>
  <si>
    <t>Indemnizație lunară de hrană</t>
  </si>
  <si>
    <t>Președinte,</t>
  </si>
  <si>
    <t>Prof. univ. dr. Cristiana Doina Tudor, CFA</t>
  </si>
  <si>
    <t>10.01.17</t>
  </si>
  <si>
    <t>Tichete de vacanta (vouchere)</t>
  </si>
  <si>
    <t>Cheltuieli salariale in natura</t>
  </si>
  <si>
    <t>10.02</t>
  </si>
  <si>
    <t>MINISTERUL FINANȚELOR PUBLICE</t>
  </si>
  <si>
    <t>Autoritatea de Supraveghere Publică a Activității de Audit Statutar</t>
  </si>
  <si>
    <t xml:space="preserve">Formular </t>
  </si>
  <si>
    <t>I. Credite de angajament</t>
  </si>
  <si>
    <t>II. Credite bugetare</t>
  </si>
  <si>
    <t>BUGETUL</t>
  </si>
  <si>
    <t xml:space="preserve"> institutiilor publice finantate partial din venituri proprii</t>
  </si>
  <si>
    <t>(sume alocate din bugetul institutiilor publice finantate partial din venituri proprii)</t>
  </si>
  <si>
    <t>Trim. I</t>
  </si>
  <si>
    <t>Trim II</t>
  </si>
  <si>
    <t>Trim IV</t>
  </si>
  <si>
    <t>TOTAL SURSE ( a+b+c)</t>
  </si>
  <si>
    <t>TOTAL  VENITURI ( I+II+III+IV)</t>
  </si>
  <si>
    <t>A. VENITURI FISCALE</t>
  </si>
  <si>
    <t>0003</t>
  </si>
  <si>
    <t>A4</t>
  </si>
  <si>
    <t>IMPOZITE SI TAXE PE BUNURI SI SERVICII</t>
  </si>
  <si>
    <t>0004</t>
  </si>
  <si>
    <t>ALTE IMPOZITE SI TAXE GENERALE PE BUNURI SI SERVICII</t>
  </si>
  <si>
    <t>12.10</t>
  </si>
  <si>
    <t>Alte impozite si taxe generale pe cifra de afaceri, vanzari si valoarea adaugata</t>
  </si>
  <si>
    <t>12.10.50</t>
  </si>
  <si>
    <t>TAXE PE UTILIZAREA BUNURILOR,AUTORIZAREA UTILIZARII BUNURILOR</t>
  </si>
  <si>
    <t>16.10</t>
  </si>
  <si>
    <t>SAU PE DESFASURAREA DE ACTIVITATI</t>
  </si>
  <si>
    <t>Taxe si tarife pentru eliberarea de licente si autorizari de functionare</t>
  </si>
  <si>
    <t>16.10.03</t>
  </si>
  <si>
    <t>C 2</t>
  </si>
  <si>
    <t>33.00</t>
  </si>
  <si>
    <t>VENITURI DIN PRESTARI DE SERVICII SI ALTE ACTIVITATI</t>
  </si>
  <si>
    <t>33.10</t>
  </si>
  <si>
    <t xml:space="preserve">Venituri din prestări de servicii </t>
  </si>
  <si>
    <t>33.10.08</t>
  </si>
  <si>
    <t>Alte venituri din prestări de servicii si alte activitati</t>
  </si>
  <si>
    <t>33.10.50</t>
  </si>
  <si>
    <t xml:space="preserve">Alte venituri </t>
  </si>
  <si>
    <t>I</t>
  </si>
  <si>
    <t>20</t>
  </si>
  <si>
    <t>55</t>
  </si>
  <si>
    <t>70</t>
  </si>
  <si>
    <t>71</t>
  </si>
  <si>
    <t>Capitolul AUTORITATI PUBLICE SI ACTIUNI EXTERNE</t>
  </si>
  <si>
    <t>II</t>
  </si>
  <si>
    <t>Salarii de merit</t>
  </si>
  <si>
    <t>10.01.02</t>
  </si>
  <si>
    <t>Indemnizaţie de conducere</t>
  </si>
  <si>
    <t>10.01.03</t>
  </si>
  <si>
    <t>Spor de vechime</t>
  </si>
  <si>
    <t>10.01.04</t>
  </si>
  <si>
    <t>Sporuri pentru condiţii de muncă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</si>
  <si>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</si>
  <si>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</si>
  <si>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</si>
  <si>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</si>
  <si>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</si>
  <si>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</si>
  <si>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</si>
  <si>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vacanţă</t>
  </si>
  <si>
    <t>10.01.09</t>
  </si>
  <si>
    <t>Fondul pentru posturi ocupate prin cumul</t>
  </si>
  <si>
    <t>10.01.10</t>
  </si>
  <si>
    <t>Fond aferent plăţii cu ora</t>
  </si>
  <si>
    <t>10.01.11</t>
  </si>
  <si>
    <t>Tichete de masa</t>
  </si>
  <si>
    <t>10.02.01</t>
  </si>
  <si>
    <t>Norma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</si>
  <si>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</si>
  <si>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</si>
  <si>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</si>
  <si>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</si>
  <si>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</si>
  <si>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 la si de la locul de munca</t>
  </si>
  <si>
    <t>10.02.05</t>
  </si>
  <si>
    <t>Alte drepturi salariale in natura</t>
  </si>
  <si>
    <t>10.02.30</t>
  </si>
  <si>
    <t>Contributii de asigurari pentru acc de munca si  boli prof</t>
  </si>
  <si>
    <t>Prime de asigurare de viata platite de angajator pentru</t>
  </si>
  <si>
    <t>10.03.05</t>
  </si>
  <si>
    <t>angajati</t>
  </si>
  <si>
    <t>Contributii la Fondul de garantare a creantelor salariale</t>
  </si>
  <si>
    <t>Contribuție asiguratorie de muncă</t>
  </si>
  <si>
    <t>Materiale pentru curatenie</t>
  </si>
  <si>
    <t>Incalzit,iluminat si forta motrica</t>
  </si>
  <si>
    <t>Apa, canal si salubritate</t>
  </si>
  <si>
    <t>Transport</t>
  </si>
  <si>
    <t>20.01.07</t>
  </si>
  <si>
    <t>Alte bunuri si servicii pentru intretinere si functionare</t>
  </si>
  <si>
    <t>Hrana</t>
  </si>
  <si>
    <t>20.03</t>
  </si>
  <si>
    <t>Hrana pentru oameni</t>
  </si>
  <si>
    <t>20.03.01</t>
  </si>
  <si>
    <t>Hrana pentru animale</t>
  </si>
  <si>
    <t>20.03.02</t>
  </si>
  <si>
    <t>Medicamente si materiale sanitare</t>
  </si>
  <si>
    <t>20.04</t>
  </si>
  <si>
    <t>Reactivi</t>
  </si>
  <si>
    <t>20.04.03</t>
  </si>
  <si>
    <t xml:space="preserve">Uniforme si echipament </t>
  </si>
  <si>
    <t>20.05.01</t>
  </si>
  <si>
    <t>Lenjerie si accesorii de pat</t>
  </si>
  <si>
    <t>20.05.03</t>
  </si>
  <si>
    <t>Deplasari, detasari, transferari</t>
  </si>
  <si>
    <t>Deplasari interne, detasari, transferari</t>
  </si>
  <si>
    <t>Deplasari in strainatate</t>
  </si>
  <si>
    <t>Materiale de laborator</t>
  </si>
  <si>
    <t>20.09</t>
  </si>
  <si>
    <t>Cercetare-dezvoltare</t>
  </si>
  <si>
    <t>20.10</t>
  </si>
  <si>
    <t>Carti, publicatii si materiale documentare</t>
  </si>
  <si>
    <t>Munitie, furnituri si armament de natura activelor fixe pentru armata</t>
  </si>
  <si>
    <t>Studii si cercetari</t>
  </si>
  <si>
    <t>Actiuni cu caracter stiintific si social-cultural</t>
  </si>
  <si>
    <t>Plati pentru finantarea patrimoniului genetic al animalelor</t>
  </si>
  <si>
    <t>Meteorologie</t>
  </si>
  <si>
    <t>Finantarea actiunilor din domeniul apelor</t>
  </si>
  <si>
    <t>Prevenirea si combaterea innundatiilor si ingheturilor</t>
  </si>
  <si>
    <t>Comisioane si alte costuri aferente imprumuturilor</t>
  </si>
  <si>
    <t xml:space="preserve">Cheltuieli judiciare si extrajudiciare derivate din actiuni in </t>
  </si>
  <si>
    <t>reprezentarea intereselor statului</t>
  </si>
  <si>
    <t>Programe pentru sanatate</t>
  </si>
  <si>
    <t>Reclama si publicitate</t>
  </si>
  <si>
    <t>20.30.01</t>
  </si>
  <si>
    <t>Protocol si reprezentare</t>
  </si>
  <si>
    <t>Prime de asigurare non-viata</t>
  </si>
  <si>
    <t>Prestari de servicii pentru transmiterea drepturilor</t>
  </si>
  <si>
    <t>20.30.06</t>
  </si>
  <si>
    <t>Fondul Presedintelui/Fondul conducatorului institutiei publice</t>
  </si>
  <si>
    <t>20.30.07</t>
  </si>
  <si>
    <t>Fondul primului ministru</t>
  </si>
  <si>
    <t>20.30.08</t>
  </si>
  <si>
    <t>Executarea silita a creantelor bugetare</t>
  </si>
  <si>
    <t>DOBANZI</t>
  </si>
  <si>
    <t>Dobanzi aferente datoriei publice interne</t>
  </si>
  <si>
    <t>30.01</t>
  </si>
  <si>
    <t>Dobanzi aferente datoriei publice interne directe</t>
  </si>
  <si>
    <t>30.01.01</t>
  </si>
  <si>
    <t>Dobanzi aferente creditelor interne garantate</t>
  </si>
  <si>
    <t>30.01.02</t>
  </si>
  <si>
    <t>Dobanzi aferente datoriei publice externe</t>
  </si>
  <si>
    <t>30.02</t>
  </si>
  <si>
    <t>Dobanzi aferente datoriei publice externe directe</t>
  </si>
  <si>
    <t>30.02.01</t>
  </si>
  <si>
    <t>Dobanzi aferente creditelor externe contractate de ordonatorii de credite</t>
  </si>
  <si>
    <t>30.02.02</t>
  </si>
  <si>
    <t>Dobanzi aferente creditelor externe garantate si/sau directe subimprumutate</t>
  </si>
  <si>
    <t>30.02.03</t>
  </si>
  <si>
    <t>Dobanzi aferente datoriei publice externe locale</t>
  </si>
  <si>
    <t>30.02.05</t>
  </si>
  <si>
    <t>Alte dobanzi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</si>
  <si>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</si>
  <si>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</si>
  <si>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</si>
  <si>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</si>
  <si>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</si>
  <si>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</si>
  <si>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</si>
  <si>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disponibilitatile pastrate in contul trezoreriei statului</t>
  </si>
  <si>
    <t>30.03.04</t>
  </si>
  <si>
    <t>Dobanzi la operatiunile de leasing</t>
  </si>
  <si>
    <t>30.03.05</t>
  </si>
  <si>
    <t>TRANSFERURI INTRE UNITATI ALE ADMINISTRATIEI PUBLICE</t>
  </si>
  <si>
    <t xml:space="preserve">Transferuri curente  </t>
  </si>
  <si>
    <t>51.01</t>
  </si>
  <si>
    <t>………………………</t>
  </si>
  <si>
    <t xml:space="preserve">Transferuri de capital  </t>
  </si>
  <si>
    <t>51.02</t>
  </si>
  <si>
    <t>Transferuri interne</t>
  </si>
  <si>
    <t>55.01</t>
  </si>
  <si>
    <t xml:space="preserve"> ………………..</t>
  </si>
  <si>
    <t>Transferuri curente in strainatate (catre organizatii internationale)</t>
  </si>
  <si>
    <t>ASISTENTA SOCIALA</t>
  </si>
  <si>
    <t>Asigurari sociale</t>
  </si>
  <si>
    <t>57.01</t>
  </si>
  <si>
    <t>Ajutoare sociale</t>
  </si>
  <si>
    <t>57.02</t>
  </si>
  <si>
    <t>ALTE CHELTUIELI</t>
  </si>
  <si>
    <t>Constructii</t>
  </si>
  <si>
    <t>71.01.01</t>
  </si>
  <si>
    <t>Masini,echipamente si mijloace de transport</t>
  </si>
  <si>
    <t>Mobilier, aparatura birotica si alte active corporale</t>
  </si>
  <si>
    <t>Reparatii capitale aferente activelor fixe</t>
  </si>
  <si>
    <t>71.03</t>
  </si>
  <si>
    <t>ACTIVE FINANCIARE</t>
  </si>
  <si>
    <t>OPERATIUNI FINANCIARE</t>
  </si>
  <si>
    <t>RAMBURSĂRI DE CREDITE</t>
  </si>
  <si>
    <t>PLATI EFECTUATE IN ANII PRECEDENTI SI RECUPERATE IN ANUL CURENT</t>
  </si>
  <si>
    <t>din care, din total capitol :</t>
  </si>
  <si>
    <t>-Subcapitolul Autoritati executive si legislative</t>
  </si>
  <si>
    <t>51.10.01</t>
  </si>
  <si>
    <t xml:space="preserve"> -Paragraf Autoritati executive</t>
  </si>
  <si>
    <t>51.10.01.03</t>
  </si>
  <si>
    <t>Retinere 10%</t>
  </si>
  <si>
    <t>10%</t>
  </si>
  <si>
    <t>Posta, telecomunicatii, radio, tv, internet</t>
  </si>
  <si>
    <t>Sporuri pentru conditii de muncă</t>
  </si>
  <si>
    <t>BVC 2020</t>
  </si>
  <si>
    <t xml:space="preserve">                                                                           </t>
  </si>
  <si>
    <t xml:space="preserve">                                                                         </t>
  </si>
  <si>
    <t>total</t>
  </si>
  <si>
    <t xml:space="preserve">MINISTERUL FINANȚELOR </t>
  </si>
  <si>
    <t>BVC 2023</t>
  </si>
  <si>
    <t>Formular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</si>
</sst>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(#,##0\)_ ;_ * &quot;-&quot;??_ ;_ @_ "/>
    <numFmt numFmtId="166" formatCode="dd\ mmm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sz val="11"/>
      <color theme="1"/>
      <name val="Calibri"/>
      <family val="2"/>
      <scheme val="minor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0"/>
    <xf numFmtId="164" fontId="7" fillId="0" borderId="0" applyFont="0" applyFill="0" applyBorder="0" applyAlignment="0" applyProtection="0"/>
  </cellStyleXfs>
  <cellXfs count="41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" fontId="10" fillId="2" borderId="0" xfId="0" applyNumberFormat="1" applyFont="1" applyFill="1"/>
    <xf numFmtId="0" fontId="10" fillId="0" borderId="0" xfId="0" applyFont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0" fontId="10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30" xfId="0" applyFont="1" applyBorder="1"/>
    <xf numFmtId="0" fontId="10" fillId="0" borderId="30" xfId="0" applyFont="1" applyBorder="1" applyAlignment="1">
      <alignment horizontal="center"/>
    </xf>
    <xf numFmtId="0" fontId="10" fillId="0" borderId="30" xfId="0" applyFont="1" applyBorder="1"/>
    <xf numFmtId="0" fontId="10" fillId="0" borderId="3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center" wrapText="1"/>
    </xf>
    <xf numFmtId="166" fontId="4" fillId="0" borderId="32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0" xfId="0" applyFont="1" applyBorder="1"/>
    <xf numFmtId="0" fontId="5" fillId="0" borderId="31" xfId="0" applyFont="1" applyBorder="1" applyAlignment="1">
      <alignment horizontal="center"/>
    </xf>
    <xf numFmtId="3" fontId="10" fillId="0" borderId="33" xfId="0" applyNumberFormat="1" applyFont="1" applyBorder="1" applyAlignment="1">
      <alignment horizontal="right"/>
    </xf>
    <xf numFmtId="0" fontId="10" fillId="0" borderId="36" xfId="0" applyFont="1" applyBorder="1"/>
    <xf numFmtId="0" fontId="10" fillId="0" borderId="35" xfId="0" applyFont="1" applyBorder="1"/>
    <xf numFmtId="0" fontId="10" fillId="0" borderId="34" xfId="0" applyFont="1" applyBorder="1"/>
    <xf numFmtId="0" fontId="4" fillId="0" borderId="31" xfId="0" applyFont="1" applyBorder="1" applyAlignment="1">
      <alignment horizontal="center" wrapText="1"/>
    </xf>
    <xf numFmtId="0" fontId="4" fillId="0" borderId="29" xfId="0" applyFont="1" applyBorder="1"/>
    <xf numFmtId="3" fontId="4" fillId="0" borderId="33" xfId="2" applyNumberFormat="1" applyFont="1" applyFill="1" applyBorder="1" applyAlignment="1" applyProtection="1">
      <alignment horizontal="right"/>
    </xf>
    <xf numFmtId="3" fontId="4" fillId="0" borderId="34" xfId="2" applyNumberFormat="1" applyFont="1" applyFill="1" applyBorder="1" applyAlignment="1" applyProtection="1">
      <alignment horizontal="right"/>
    </xf>
    <xf numFmtId="3" fontId="4" fillId="0" borderId="30" xfId="2" applyNumberFormat="1" applyFont="1" applyFill="1" applyBorder="1" applyAlignment="1" applyProtection="1">
      <alignment horizontal="right"/>
    </xf>
    <xf numFmtId="3" fontId="4" fillId="0" borderId="35" xfId="2" applyNumberFormat="1" applyFont="1" applyFill="1" applyBorder="1" applyAlignment="1" applyProtection="1">
      <alignment horizontal="right"/>
    </xf>
    <xf numFmtId="49" fontId="10" fillId="0" borderId="32" xfId="0" applyNumberFormat="1" applyFont="1" applyBorder="1" applyAlignment="1">
      <alignment horizontal="center"/>
    </xf>
    <xf numFmtId="3" fontId="2" fillId="0" borderId="33" xfId="2" applyNumberFormat="1" applyFont="1" applyFill="1" applyBorder="1" applyAlignment="1" applyProtection="1">
      <alignment horizontal="right"/>
    </xf>
    <xf numFmtId="3" fontId="2" fillId="0" borderId="34" xfId="2" applyNumberFormat="1" applyFont="1" applyFill="1" applyBorder="1" applyAlignment="1" applyProtection="1">
      <alignment horizontal="right"/>
    </xf>
    <xf numFmtId="3" fontId="2" fillId="0" borderId="30" xfId="2" applyNumberFormat="1" applyFont="1" applyFill="1" applyBorder="1" applyAlignment="1" applyProtection="1">
      <alignment horizontal="right"/>
    </xf>
    <xf numFmtId="3" fontId="2" fillId="0" borderId="35" xfId="2" applyNumberFormat="1" applyFont="1" applyFill="1" applyBorder="1" applyAlignment="1" applyProtection="1">
      <alignment horizontal="right"/>
    </xf>
    <xf numFmtId="0" fontId="10" fillId="0" borderId="29" xfId="0" applyFont="1" applyBorder="1"/>
    <xf numFmtId="0" fontId="4" fillId="0" borderId="32" xfId="0" quotePrefix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166" fontId="10" fillId="0" borderId="32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4" fillId="0" borderId="33" xfId="0" applyNumberFormat="1" applyFont="1" applyBorder="1"/>
    <xf numFmtId="3" fontId="4" fillId="0" borderId="34" xfId="0" applyNumberFormat="1" applyFont="1" applyBorder="1"/>
    <xf numFmtId="3" fontId="4" fillId="0" borderId="35" xfId="0" applyNumberFormat="1" applyFont="1" applyBorder="1"/>
    <xf numFmtId="0" fontId="4" fillId="0" borderId="3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14" fontId="10" fillId="0" borderId="32" xfId="0" applyNumberFormat="1" applyFont="1" applyBorder="1" applyAlignment="1">
      <alignment horizontal="center"/>
    </xf>
    <xf numFmtId="0" fontId="8" fillId="0" borderId="30" xfId="0" applyFont="1" applyBorder="1"/>
    <xf numFmtId="0" fontId="10" fillId="0" borderId="40" xfId="0" applyFont="1" applyBorder="1"/>
    <xf numFmtId="0" fontId="10" fillId="0" borderId="42" xfId="0" applyFont="1" applyBorder="1" applyAlignment="1">
      <alignment horizontal="center"/>
    </xf>
    <xf numFmtId="3" fontId="10" fillId="0" borderId="46" xfId="0" applyNumberFormat="1" applyFont="1" applyBorder="1" applyAlignment="1">
      <alignment horizontal="right"/>
    </xf>
    <xf numFmtId="0" fontId="10" fillId="0" borderId="49" xfId="0" applyFont="1" applyBorder="1"/>
    <xf numFmtId="0" fontId="4" fillId="0" borderId="28" xfId="0" applyFont="1" applyBorder="1"/>
    <xf numFmtId="0" fontId="10" fillId="0" borderId="28" xfId="0" applyFont="1" applyBorder="1"/>
    <xf numFmtId="0" fontId="1" fillId="0" borderId="26" xfId="0" applyFont="1" applyBorder="1" applyAlignment="1">
      <alignment horizontal="center"/>
    </xf>
    <xf numFmtId="0" fontId="10" fillId="0" borderId="50" xfId="0" applyFont="1" applyBorder="1"/>
    <xf numFmtId="0" fontId="1" fillId="0" borderId="51" xfId="0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3" fontId="4" fillId="0" borderId="53" xfId="2" applyNumberFormat="1" applyFont="1" applyFill="1" applyBorder="1" applyAlignment="1" applyProtection="1">
      <alignment horizontal="right"/>
    </xf>
    <xf numFmtId="3" fontId="4" fillId="0" borderId="52" xfId="2" applyNumberFormat="1" applyFont="1" applyFill="1" applyBorder="1" applyAlignment="1" applyProtection="1">
      <alignment horizontal="right"/>
    </xf>
    <xf numFmtId="0" fontId="10" fillId="0" borderId="56" xfId="0" applyFont="1" applyBorder="1"/>
    <xf numFmtId="0" fontId="4" fillId="0" borderId="57" xfId="0" applyFont="1" applyBorder="1"/>
    <xf numFmtId="0" fontId="10" fillId="0" borderId="57" xfId="0" applyFont="1" applyBorder="1"/>
    <xf numFmtId="0" fontId="10" fillId="0" borderId="58" xfId="0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3" fontId="10" fillId="0" borderId="6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3" fontId="10" fillId="0" borderId="63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0" fillId="0" borderId="41" xfId="0" applyFont="1" applyBorder="1"/>
    <xf numFmtId="166" fontId="10" fillId="0" borderId="4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2" borderId="29" xfId="0" applyFont="1" applyFill="1" applyBorder="1"/>
    <xf numFmtId="0" fontId="4" fillId="2" borderId="30" xfId="0" applyFont="1" applyFill="1" applyBorder="1"/>
    <xf numFmtId="0" fontId="10" fillId="2" borderId="31" xfId="0" applyFont="1" applyFill="1" applyBorder="1"/>
    <xf numFmtId="0" fontId="10" fillId="2" borderId="35" xfId="0" applyFont="1" applyFill="1" applyBorder="1"/>
    <xf numFmtId="0" fontId="10" fillId="2" borderId="34" xfId="0" applyFont="1" applyFill="1" applyBorder="1"/>
    <xf numFmtId="0" fontId="10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3" fontId="10" fillId="2" borderId="33" xfId="0" applyNumberFormat="1" applyFont="1" applyFill="1" applyBorder="1" applyAlignment="1">
      <alignment horizontal="right"/>
    </xf>
    <xf numFmtId="0" fontId="10" fillId="2" borderId="3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68" xfId="0" applyFont="1" applyFill="1" applyBorder="1"/>
    <xf numFmtId="0" fontId="10" fillId="2" borderId="69" xfId="0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0" fontId="10" fillId="2" borderId="64" xfId="0" applyFont="1" applyFill="1" applyBorder="1"/>
    <xf numFmtId="0" fontId="10" fillId="2" borderId="51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3" fontId="10" fillId="2" borderId="55" xfId="0" applyNumberFormat="1" applyFont="1" applyFill="1" applyBorder="1" applyAlignment="1">
      <alignment horizontal="right"/>
    </xf>
    <xf numFmtId="0" fontId="10" fillId="2" borderId="40" xfId="0" applyFont="1" applyFill="1" applyBorder="1"/>
    <xf numFmtId="0" fontId="10" fillId="2" borderId="42" xfId="0" applyFont="1" applyFill="1" applyBorder="1"/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/>
    <xf numFmtId="3" fontId="10" fillId="2" borderId="46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2" fillId="0" borderId="0" xfId="0" applyFont="1"/>
    <xf numFmtId="0" fontId="10" fillId="0" borderId="68" xfId="0" applyFont="1" applyBorder="1"/>
    <xf numFmtId="0" fontId="8" fillId="0" borderId="74" xfId="0" applyFont="1" applyBorder="1"/>
    <xf numFmtId="0" fontId="10" fillId="0" borderId="69" xfId="0" applyFont="1" applyBorder="1" applyAlignment="1">
      <alignment horizontal="center"/>
    </xf>
    <xf numFmtId="14" fontId="10" fillId="0" borderId="70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3" fontId="4" fillId="0" borderId="61" xfId="2" applyNumberFormat="1" applyFont="1" applyFill="1" applyBorder="1" applyAlignment="1" applyProtection="1">
      <alignment horizontal="right"/>
    </xf>
    <xf numFmtId="3" fontId="4" fillId="0" borderId="62" xfId="2" applyNumberFormat="1" applyFont="1" applyFill="1" applyBorder="1" applyAlignment="1" applyProtection="1">
      <alignment horizontal="right"/>
    </xf>
    <xf numFmtId="0" fontId="10" fillId="0" borderId="1" xfId="0" applyFont="1" applyBorder="1"/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right"/>
    </xf>
    <xf numFmtId="0" fontId="4" fillId="0" borderId="41" xfId="0" applyFont="1" applyBorder="1"/>
    <xf numFmtId="0" fontId="10" fillId="2" borderId="79" xfId="0" applyFont="1" applyFill="1" applyBorder="1"/>
    <xf numFmtId="166" fontId="10" fillId="0" borderId="23" xfId="0" applyNumberFormat="1" applyFont="1" applyBorder="1" applyAlignment="1">
      <alignment horizontal="center"/>
    </xf>
    <xf numFmtId="0" fontId="10" fillId="2" borderId="80" xfId="0" applyFont="1" applyFill="1" applyBorder="1"/>
    <xf numFmtId="0" fontId="10" fillId="2" borderId="81" xfId="0" applyFont="1" applyFill="1" applyBorder="1"/>
    <xf numFmtId="49" fontId="10" fillId="0" borderId="45" xfId="0" applyNumberFormat="1" applyFont="1" applyBorder="1" applyAlignment="1">
      <alignment horizontal="center"/>
    </xf>
    <xf numFmtId="0" fontId="10" fillId="0" borderId="82" xfId="0" applyFont="1" applyBorder="1"/>
    <xf numFmtId="0" fontId="10" fillId="0" borderId="22" xfId="0" applyFont="1" applyBorder="1"/>
    <xf numFmtId="0" fontId="4" fillId="0" borderId="36" xfId="0" applyFont="1" applyBorder="1"/>
    <xf numFmtId="0" fontId="10" fillId="0" borderId="83" xfId="0" applyFont="1" applyBorder="1"/>
    <xf numFmtId="0" fontId="10" fillId="0" borderId="84" xfId="0" applyFont="1" applyBorder="1"/>
    <xf numFmtId="0" fontId="10" fillId="0" borderId="85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166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0" fillId="0" borderId="86" xfId="0" applyFont="1" applyBorder="1"/>
    <xf numFmtId="0" fontId="10" fillId="0" borderId="87" xfId="0" applyFont="1" applyBorder="1"/>
    <xf numFmtId="166" fontId="10" fillId="0" borderId="87" xfId="0" applyNumberFormat="1" applyFont="1" applyBorder="1" applyAlignment="1">
      <alignment horizontal="center"/>
    </xf>
    <xf numFmtId="0" fontId="10" fillId="0" borderId="89" xfId="0" applyFont="1" applyBorder="1"/>
    <xf numFmtId="0" fontId="1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3" fontId="4" fillId="0" borderId="76" xfId="0" applyNumberFormat="1" applyFont="1" applyBorder="1" applyAlignment="1">
      <alignment horizontal="right"/>
    </xf>
    <xf numFmtId="3" fontId="4" fillId="0" borderId="74" xfId="0" applyNumberFormat="1" applyFont="1" applyBorder="1" applyAlignment="1">
      <alignment horizontal="right"/>
    </xf>
    <xf numFmtId="3" fontId="4" fillId="0" borderId="75" xfId="0" applyNumberFormat="1" applyFont="1" applyBorder="1" applyAlignment="1">
      <alignment horizontal="right"/>
    </xf>
    <xf numFmtId="0" fontId="5" fillId="0" borderId="1" xfId="0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10" fillId="0" borderId="87" xfId="0" applyFont="1" applyBorder="1" applyAlignment="1">
      <alignment horizontal="center"/>
    </xf>
    <xf numFmtId="0" fontId="4" fillId="0" borderId="18" xfId="0" applyFont="1" applyBorder="1"/>
    <xf numFmtId="0" fontId="10" fillId="0" borderId="18" xfId="0" applyFont="1" applyBorder="1"/>
    <xf numFmtId="0" fontId="1" fillId="0" borderId="19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3" fontId="10" fillId="2" borderId="0" xfId="0" applyNumberFormat="1" applyFont="1" applyFill="1"/>
    <xf numFmtId="166" fontId="10" fillId="0" borderId="32" xfId="0" quotePrefix="1" applyNumberFormat="1" applyFont="1" applyBorder="1" applyAlignment="1">
      <alignment horizontal="center"/>
    </xf>
    <xf numFmtId="3" fontId="4" fillId="0" borderId="59" xfId="2" applyNumberFormat="1" applyFont="1" applyFill="1" applyBorder="1" applyAlignment="1" applyProtection="1">
      <alignment horizontal="right"/>
    </xf>
    <xf numFmtId="3" fontId="4" fillId="0" borderId="54" xfId="2" applyNumberFormat="1" applyFont="1" applyFill="1" applyBorder="1" applyAlignment="1" applyProtection="1">
      <alignment horizontal="right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right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right"/>
    </xf>
    <xf numFmtId="3" fontId="12" fillId="0" borderId="35" xfId="0" applyNumberFormat="1" applyFont="1" applyBorder="1" applyAlignment="1">
      <alignment horizontal="right"/>
    </xf>
    <xf numFmtId="3" fontId="12" fillId="0" borderId="34" xfId="0" applyNumberFormat="1" applyFont="1" applyBorder="1" applyAlignment="1">
      <alignment horizontal="right"/>
    </xf>
    <xf numFmtId="3" fontId="12" fillId="0" borderId="0" xfId="0" applyNumberFormat="1" applyFont="1"/>
    <xf numFmtId="3" fontId="12" fillId="0" borderId="44" xfId="0" applyNumberFormat="1" applyFont="1" applyBorder="1" applyAlignment="1">
      <alignment horizontal="right"/>
    </xf>
    <xf numFmtId="3" fontId="12" fillId="0" borderId="43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12" fillId="0" borderId="76" xfId="0" applyNumberFormat="1" applyFont="1" applyBorder="1" applyAlignment="1">
      <alignment horizontal="right"/>
    </xf>
    <xf numFmtId="3" fontId="12" fillId="0" borderId="75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60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87" xfId="0" applyNumberFormat="1" applyFont="1" applyBorder="1" applyAlignment="1">
      <alignment horizontal="right"/>
    </xf>
    <xf numFmtId="3" fontId="12" fillId="0" borderId="61" xfId="0" applyNumberFormat="1" applyFont="1" applyBorder="1" applyAlignment="1">
      <alignment horizontal="right"/>
    </xf>
    <xf numFmtId="3" fontId="12" fillId="0" borderId="57" xfId="0" applyNumberFormat="1" applyFont="1" applyBorder="1" applyAlignment="1">
      <alignment horizontal="right"/>
    </xf>
    <xf numFmtId="3" fontId="12" fillId="0" borderId="62" xfId="0" applyNumberFormat="1" applyFont="1" applyBorder="1" applyAlignment="1">
      <alignment horizontal="right"/>
    </xf>
    <xf numFmtId="3" fontId="12" fillId="0" borderId="53" xfId="0" applyNumberFormat="1" applyFont="1" applyBorder="1" applyAlignment="1">
      <alignment horizontal="right"/>
    </xf>
    <xf numFmtId="3" fontId="12" fillId="0" borderId="64" xfId="0" applyNumberFormat="1" applyFont="1" applyBorder="1" applyAlignment="1">
      <alignment horizontal="right"/>
    </xf>
    <xf numFmtId="3" fontId="12" fillId="0" borderId="52" xfId="0" applyNumberFormat="1" applyFont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4" fontId="14" fillId="0" borderId="0" xfId="0" applyNumberFormat="1" applyFont="1"/>
    <xf numFmtId="4" fontId="15" fillId="0" borderId="0" xfId="0" applyNumberFormat="1" applyFont="1"/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right"/>
    </xf>
    <xf numFmtId="4" fontId="17" fillId="0" borderId="5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6" fillId="0" borderId="33" xfId="2" applyNumberFormat="1" applyFont="1" applyFill="1" applyBorder="1" applyAlignment="1" applyProtection="1">
      <alignment horizontal="right"/>
    </xf>
    <xf numFmtId="3" fontId="18" fillId="0" borderId="33" xfId="2" applyNumberFormat="1" applyFont="1" applyFill="1" applyBorder="1" applyAlignment="1" applyProtection="1">
      <alignment horizontal="right"/>
    </xf>
    <xf numFmtId="3" fontId="14" fillId="0" borderId="46" xfId="0" applyNumberFormat="1" applyFont="1" applyBorder="1" applyAlignment="1">
      <alignment horizontal="right"/>
    </xf>
    <xf numFmtId="3" fontId="16" fillId="0" borderId="33" xfId="0" applyNumberFormat="1" applyFont="1" applyBorder="1"/>
    <xf numFmtId="3" fontId="14" fillId="0" borderId="1" xfId="0" applyNumberFormat="1" applyFont="1" applyBorder="1" applyAlignment="1">
      <alignment horizontal="right"/>
    </xf>
    <xf numFmtId="3" fontId="16" fillId="0" borderId="61" xfId="2" applyNumberFormat="1" applyFont="1" applyFill="1" applyBorder="1" applyAlignment="1" applyProtection="1">
      <alignment horizontal="right"/>
    </xf>
    <xf numFmtId="3" fontId="16" fillId="0" borderId="53" xfId="2" applyNumberFormat="1" applyFont="1" applyFill="1" applyBorder="1" applyAlignment="1" applyProtection="1">
      <alignment horizontal="right"/>
    </xf>
    <xf numFmtId="3" fontId="14" fillId="0" borderId="60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3" fontId="14" fillId="0" borderId="87" xfId="0" applyNumberFormat="1" applyFont="1" applyBorder="1" applyAlignment="1">
      <alignment horizontal="right"/>
    </xf>
    <xf numFmtId="3" fontId="16" fillId="0" borderId="63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14" fillId="0" borderId="55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8" fillId="0" borderId="0" xfId="0" applyFont="1"/>
    <xf numFmtId="0" fontId="16" fillId="0" borderId="0" xfId="0" applyFont="1"/>
    <xf numFmtId="0" fontId="14" fillId="0" borderId="0" xfId="0" applyFont="1"/>
    <xf numFmtId="0" fontId="15" fillId="0" borderId="0" xfId="0" applyFont="1"/>
    <xf numFmtId="0" fontId="16" fillId="0" borderId="14" xfId="0" quotePrefix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/>
    </xf>
    <xf numFmtId="3" fontId="14" fillId="0" borderId="37" xfId="0" applyNumberFormat="1" applyFont="1" applyBorder="1" applyAlignment="1">
      <alignment horizontal="right"/>
    </xf>
    <xf numFmtId="3" fontId="16" fillId="0" borderId="39" xfId="2" applyNumberFormat="1" applyFont="1" applyFill="1" applyBorder="1" applyAlignment="1" applyProtection="1">
      <alignment horizontal="right"/>
    </xf>
    <xf numFmtId="3" fontId="16" fillId="0" borderId="37" xfId="2" applyNumberFormat="1" applyFont="1" applyFill="1" applyBorder="1" applyAlignment="1" applyProtection="1">
      <alignment horizontal="right"/>
    </xf>
    <xf numFmtId="3" fontId="14" fillId="0" borderId="39" xfId="0" applyNumberFormat="1" applyFont="1" applyBorder="1" applyAlignment="1">
      <alignment horizontal="right"/>
    </xf>
    <xf numFmtId="3" fontId="14" fillId="0" borderId="47" xfId="0" applyNumberFormat="1" applyFont="1" applyBorder="1" applyAlignment="1">
      <alignment horizontal="right"/>
    </xf>
    <xf numFmtId="3" fontId="14" fillId="0" borderId="66" xfId="0" applyNumberFormat="1" applyFont="1" applyBorder="1" applyAlignment="1">
      <alignment horizontal="right"/>
    </xf>
    <xf numFmtId="3" fontId="16" fillId="0" borderId="37" xfId="0" applyNumberFormat="1" applyFont="1" applyBorder="1" applyAlignment="1">
      <alignment horizontal="right"/>
    </xf>
    <xf numFmtId="3" fontId="16" fillId="0" borderId="39" xfId="0" applyNumberFormat="1" applyFont="1" applyBorder="1"/>
    <xf numFmtId="3" fontId="14" fillId="0" borderId="77" xfId="0" applyNumberFormat="1" applyFont="1" applyBorder="1" applyAlignment="1">
      <alignment horizontal="right"/>
    </xf>
    <xf numFmtId="3" fontId="14" fillId="0" borderId="91" xfId="0" applyNumberFormat="1" applyFont="1" applyBorder="1" applyAlignment="1">
      <alignment horizontal="right"/>
    </xf>
    <xf numFmtId="3" fontId="16" fillId="0" borderId="66" xfId="0" applyNumberFormat="1" applyFont="1" applyBorder="1" applyAlignment="1">
      <alignment horizontal="right"/>
    </xf>
    <xf numFmtId="3" fontId="16" fillId="0" borderId="90" xfId="0" applyNumberFormat="1" applyFont="1" applyBorder="1" applyAlignment="1">
      <alignment horizontal="right"/>
    </xf>
    <xf numFmtId="3" fontId="14" fillId="0" borderId="73" xfId="0" applyNumberFormat="1" applyFont="1" applyBorder="1" applyAlignment="1">
      <alignment horizontal="right"/>
    </xf>
    <xf numFmtId="0" fontId="16" fillId="0" borderId="16" xfId="0" quotePrefix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/>
    </xf>
    <xf numFmtId="3" fontId="16" fillId="0" borderId="67" xfId="0" applyNumberFormat="1" applyFont="1" applyBorder="1" applyAlignment="1">
      <alignment horizontal="right"/>
    </xf>
    <xf numFmtId="3" fontId="16" fillId="0" borderId="38" xfId="0" applyNumberFormat="1" applyFont="1" applyBorder="1" applyAlignment="1">
      <alignment horizontal="right"/>
    </xf>
    <xf numFmtId="3" fontId="14" fillId="0" borderId="38" xfId="0" applyNumberFormat="1" applyFont="1" applyBorder="1" applyAlignment="1">
      <alignment horizontal="right"/>
    </xf>
    <xf numFmtId="3" fontId="16" fillId="0" borderId="38" xfId="2" applyNumberFormat="1" applyFont="1" applyFill="1" applyBorder="1" applyAlignment="1" applyProtection="1">
      <alignment horizontal="right"/>
    </xf>
    <xf numFmtId="3" fontId="18" fillId="0" borderId="38" xfId="2" applyNumberFormat="1" applyFont="1" applyFill="1" applyBorder="1" applyAlignment="1" applyProtection="1">
      <alignment horizontal="right"/>
    </xf>
    <xf numFmtId="3" fontId="14" fillId="0" borderId="48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 horizontal="right"/>
    </xf>
    <xf numFmtId="3" fontId="16" fillId="0" borderId="38" xfId="0" applyNumberFormat="1" applyFont="1" applyBorder="1"/>
    <xf numFmtId="3" fontId="14" fillId="0" borderId="78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16" fillId="0" borderId="71" xfId="2" applyNumberFormat="1" applyFont="1" applyFill="1" applyBorder="1" applyAlignment="1" applyProtection="1">
      <alignment horizontal="right"/>
    </xf>
    <xf numFmtId="3" fontId="14" fillId="0" borderId="21" xfId="0" applyNumberFormat="1" applyFont="1" applyBorder="1" applyAlignment="1">
      <alignment horizontal="right"/>
    </xf>
    <xf numFmtId="3" fontId="14" fillId="0" borderId="88" xfId="0" applyNumberFormat="1" applyFont="1" applyBorder="1" applyAlignment="1">
      <alignment horizontal="right"/>
    </xf>
    <xf numFmtId="3" fontId="16" fillId="0" borderId="78" xfId="0" applyNumberFormat="1" applyFont="1" applyBorder="1" applyAlignment="1">
      <alignment horizontal="right"/>
    </xf>
    <xf numFmtId="3" fontId="16" fillId="0" borderId="4" xfId="0" applyNumberFormat="1" applyFont="1" applyBorder="1"/>
    <xf numFmtId="3" fontId="16" fillId="0" borderId="4" xfId="0" applyNumberFormat="1" applyFont="1" applyBorder="1" applyAlignment="1">
      <alignment horizontal="right"/>
    </xf>
    <xf numFmtId="3" fontId="14" fillId="0" borderId="72" xfId="0" applyNumberFormat="1" applyFont="1" applyBorder="1" applyAlignment="1">
      <alignment horizontal="right"/>
    </xf>
    <xf numFmtId="3" fontId="14" fillId="0" borderId="65" xfId="0" applyNumberFormat="1" applyFont="1" applyBorder="1" applyAlignment="1">
      <alignment horizontal="right"/>
    </xf>
    <xf numFmtId="4" fontId="12" fillId="0" borderId="0" xfId="0" applyNumberFormat="1" applyFont="1"/>
    <xf numFmtId="4" fontId="13" fillId="0" borderId="0" xfId="0" applyNumberFormat="1" applyFont="1"/>
    <xf numFmtId="0" fontId="12" fillId="0" borderId="2" xfId="0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3" fontId="4" fillId="0" borderId="1" xfId="2" applyNumberFormat="1" applyFont="1" applyFill="1" applyBorder="1" applyAlignment="1" applyProtection="1">
      <alignment horizontal="right"/>
    </xf>
    <xf numFmtId="49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166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" fontId="4" fillId="0" borderId="0" xfId="0" applyNumberFormat="1" applyFont="1"/>
    <xf numFmtId="0" fontId="2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3" fontId="3" fillId="0" borderId="0" xfId="0" applyNumberFormat="1" applyFont="1"/>
    <xf numFmtId="0" fontId="12" fillId="2" borderId="79" xfId="0" applyFont="1" applyFill="1" applyBorder="1"/>
    <xf numFmtId="0" fontId="12" fillId="2" borderId="80" xfId="0" applyFont="1" applyFill="1" applyBorder="1"/>
    <xf numFmtId="0" fontId="12" fillId="2" borderId="81" xfId="0" applyFont="1" applyFill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indent="15"/>
    </xf>
    <xf numFmtId="0" fontId="0" fillId="3" borderId="0" xfId="0" applyFill="1"/>
    <xf numFmtId="3" fontId="1" fillId="0" borderId="0" xfId="0" applyNumberFormat="1" applyFont="1"/>
    <xf numFmtId="3" fontId="20" fillId="0" borderId="0" xfId="0" applyNumberFormat="1" applyFont="1"/>
    <xf numFmtId="0" fontId="22" fillId="0" borderId="0" xfId="0" applyFont="1"/>
    <xf numFmtId="3" fontId="12" fillId="2" borderId="0" xfId="0" applyNumberFormat="1" applyFont="1" applyFill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4" fillId="2" borderId="0" xfId="0" applyFont="1" applyFill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2" fillId="0" borderId="1" xfId="2" applyNumberFormat="1" applyFont="1" applyFill="1" applyBorder="1" applyAlignment="1" applyProtection="1">
      <alignment horizontal="right"/>
    </xf>
    <xf numFmtId="3" fontId="20" fillId="0" borderId="1" xfId="0" applyNumberFormat="1" applyFont="1" applyBorder="1" applyAlignment="1">
      <alignment horizontal="right"/>
    </xf>
    <xf numFmtId="0" fontId="4" fillId="0" borderId="1" xfId="0" quotePrefix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6" fontId="12" fillId="0" borderId="1" xfId="0" quotePrefix="1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0" fontId="12" fillId="2" borderId="1" xfId="0" applyFont="1" applyFill="1" applyBorder="1"/>
    <xf numFmtId="0" fontId="4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69" xfId="0" applyFont="1" applyBorder="1" applyAlignment="1">
      <alignment horizontal="left"/>
    </xf>
    <xf numFmtId="0" fontId="10" fillId="0" borderId="75" xfId="0" applyFont="1" applyBorder="1" applyAlignment="1">
      <alignment horizontal="left"/>
    </xf>
    <xf numFmtId="0" fontId="10" fillId="0" borderId="76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92" xfId="0" applyFont="1" applyBorder="1" applyAlignment="1">
      <alignment horizontal="center"/>
    </xf>
    <xf numFmtId="0" fontId="10" fillId="0" borderId="93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2" borderId="0" xfId="0" applyFont="1" applyFill="1" applyAlignment="1">
      <alignment horizontal="center" vertical="center"/>
    </xf>
    <xf numFmtId="0" fontId="10" fillId="2" borderId="3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</cellXfs>
  <cellStyles count="3">
    <cellStyle name="AFE" xfId="1"/>
    <cellStyle name="Comma" xfId="2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6"/>
  <sheetViews>
    <sheetView tabSelected="1" topLeftCell="B250" workbookViewId="0">
      <selection activeCell="B12" sqref="B12:F12"/>
    </sheetView>
  </sheetViews>
  <sheetFormatPr defaultColWidth="8.85546875" defaultRowHeight="15" x14ac:dyDescent="0.25"/>
  <cols>
    <col min="1" max="1" width="1.85546875" style="301" hidden="1" customWidth="1"/>
    <col min="2" max="2" width="1.7109375" style="301" customWidth="1"/>
    <col min="3" max="3" width="2.28515625" style="301" customWidth="1"/>
    <col min="4" max="4" width="3.7109375" style="301" customWidth="1"/>
    <col min="5" max="5" width="3.42578125" style="301" customWidth="1"/>
    <col min="6" max="6" width="39.42578125" style="301" customWidth="1"/>
    <col min="7" max="7" width="6.85546875" style="302" customWidth="1"/>
    <col min="8" max="8" width="9.42578125" style="132" customWidth="1"/>
    <col min="9" max="9" width="10.7109375" style="287" customWidth="1"/>
    <col min="10" max="10" width="8" style="287" customWidth="1"/>
    <col min="11" max="11" width="8.140625" style="132" customWidth="1"/>
    <col min="12" max="12" width="6.85546875" style="132" bestFit="1" customWidth="1"/>
    <col min="13" max="13" width="7.42578125" style="132" bestFit="1" customWidth="1"/>
    <col min="14" max="14" width="6.7109375" style="132" customWidth="1"/>
    <col min="15" max="15" width="8.5703125" style="132" customWidth="1"/>
    <col min="16" max="16" width="6.85546875" style="132" customWidth="1"/>
    <col min="17" max="28" width="0" style="132" hidden="1" customWidth="1"/>
    <col min="29" max="31" width="8.85546875" style="132"/>
    <col min="32" max="240" width="8.85546875" style="301"/>
    <col min="241" max="241" width="0" style="301" hidden="1" customWidth="1"/>
    <col min="242" max="242" width="2.7109375" style="301" customWidth="1"/>
    <col min="243" max="243" width="3" style="301" customWidth="1"/>
    <col min="244" max="244" width="3.7109375" style="301" customWidth="1"/>
    <col min="245" max="245" width="3.42578125" style="301" customWidth="1"/>
    <col min="246" max="246" width="45.28515625" style="301" customWidth="1"/>
    <col min="247" max="247" width="7.42578125" style="301" customWidth="1"/>
    <col min="248" max="249" width="10.42578125" style="301" customWidth="1"/>
    <col min="250" max="250" width="7.28515625" style="301" customWidth="1"/>
    <col min="251" max="251" width="7.42578125" style="301" customWidth="1"/>
    <col min="252" max="252" width="6.7109375" style="301" customWidth="1"/>
    <col min="253" max="253" width="8.85546875" style="301" customWidth="1"/>
    <col min="254" max="496" width="8.85546875" style="301"/>
    <col min="497" max="497" width="0" style="301" hidden="1" customWidth="1"/>
    <col min="498" max="498" width="2.7109375" style="301" customWidth="1"/>
    <col min="499" max="499" width="3" style="301" customWidth="1"/>
    <col min="500" max="500" width="3.7109375" style="301" customWidth="1"/>
    <col min="501" max="501" width="3.42578125" style="301" customWidth="1"/>
    <col min="502" max="502" width="45.28515625" style="301" customWidth="1"/>
    <col min="503" max="503" width="7.42578125" style="301" customWidth="1"/>
    <col min="504" max="505" width="10.42578125" style="301" customWidth="1"/>
    <col min="506" max="506" width="7.28515625" style="301" customWidth="1"/>
    <col min="507" max="507" width="7.42578125" style="301" customWidth="1"/>
    <col min="508" max="508" width="6.7109375" style="301" customWidth="1"/>
    <col min="509" max="509" width="8.85546875" style="301" customWidth="1"/>
    <col min="510" max="752" width="8.85546875" style="301"/>
    <col min="753" max="753" width="0" style="301" hidden="1" customWidth="1"/>
    <col min="754" max="754" width="2.7109375" style="301" customWidth="1"/>
    <col min="755" max="755" width="3" style="301" customWidth="1"/>
    <col min="756" max="756" width="3.7109375" style="301" customWidth="1"/>
    <col min="757" max="757" width="3.42578125" style="301" customWidth="1"/>
    <col min="758" max="758" width="45.28515625" style="301" customWidth="1"/>
    <col min="759" max="759" width="7.42578125" style="301" customWidth="1"/>
    <col min="760" max="761" width="10.42578125" style="301" customWidth="1"/>
    <col min="762" max="762" width="7.28515625" style="301" customWidth="1"/>
    <col min="763" max="763" width="7.42578125" style="301" customWidth="1"/>
    <col min="764" max="764" width="6.7109375" style="301" customWidth="1"/>
    <col min="765" max="765" width="8.85546875" style="301" customWidth="1"/>
    <col min="766" max="1008" width="8.85546875" style="301"/>
    <col min="1009" max="1009" width="0" style="301" hidden="1" customWidth="1"/>
    <col min="1010" max="1010" width="2.7109375" style="301" customWidth="1"/>
    <col min="1011" max="1011" width="3" style="301" customWidth="1"/>
    <col min="1012" max="1012" width="3.7109375" style="301" customWidth="1"/>
    <col min="1013" max="1013" width="3.42578125" style="301" customWidth="1"/>
    <col min="1014" max="1014" width="45.28515625" style="301" customWidth="1"/>
    <col min="1015" max="1015" width="7.42578125" style="301" customWidth="1"/>
    <col min="1016" max="1017" width="10.42578125" style="301" customWidth="1"/>
    <col min="1018" max="1018" width="7.28515625" style="301" customWidth="1"/>
    <col min="1019" max="1019" width="7.42578125" style="301" customWidth="1"/>
    <col min="1020" max="1020" width="6.7109375" style="301" customWidth="1"/>
    <col min="1021" max="1021" width="8.85546875" style="301" customWidth="1"/>
    <col min="1022" max="1264" width="8.85546875" style="301"/>
    <col min="1265" max="1265" width="0" style="301" hidden="1" customWidth="1"/>
    <col min="1266" max="1266" width="2.7109375" style="301" customWidth="1"/>
    <col min="1267" max="1267" width="3" style="301" customWidth="1"/>
    <col min="1268" max="1268" width="3.7109375" style="301" customWidth="1"/>
    <col min="1269" max="1269" width="3.42578125" style="301" customWidth="1"/>
    <col min="1270" max="1270" width="45.28515625" style="301" customWidth="1"/>
    <col min="1271" max="1271" width="7.42578125" style="301" customWidth="1"/>
    <col min="1272" max="1273" width="10.42578125" style="301" customWidth="1"/>
    <col min="1274" max="1274" width="7.28515625" style="301" customWidth="1"/>
    <col min="1275" max="1275" width="7.42578125" style="301" customWidth="1"/>
    <col min="1276" max="1276" width="6.7109375" style="301" customWidth="1"/>
    <col min="1277" max="1277" width="8.85546875" style="301" customWidth="1"/>
    <col min="1278" max="1520" width="8.85546875" style="301"/>
    <col min="1521" max="1521" width="0" style="301" hidden="1" customWidth="1"/>
    <col min="1522" max="1522" width="2.7109375" style="301" customWidth="1"/>
    <col min="1523" max="1523" width="3" style="301" customWidth="1"/>
    <col min="1524" max="1524" width="3.7109375" style="301" customWidth="1"/>
    <col min="1525" max="1525" width="3.42578125" style="301" customWidth="1"/>
    <col min="1526" max="1526" width="45.28515625" style="301" customWidth="1"/>
    <col min="1527" max="1527" width="7.42578125" style="301" customWidth="1"/>
    <col min="1528" max="1529" width="10.42578125" style="301" customWidth="1"/>
    <col min="1530" max="1530" width="7.28515625" style="301" customWidth="1"/>
    <col min="1531" max="1531" width="7.42578125" style="301" customWidth="1"/>
    <col min="1532" max="1532" width="6.7109375" style="301" customWidth="1"/>
    <col min="1533" max="1533" width="8.85546875" style="301" customWidth="1"/>
    <col min="1534" max="1776" width="8.85546875" style="301"/>
    <col min="1777" max="1777" width="0" style="301" hidden="1" customWidth="1"/>
    <col min="1778" max="1778" width="2.7109375" style="301" customWidth="1"/>
    <col min="1779" max="1779" width="3" style="301" customWidth="1"/>
    <col min="1780" max="1780" width="3.7109375" style="301" customWidth="1"/>
    <col min="1781" max="1781" width="3.42578125" style="301" customWidth="1"/>
    <col min="1782" max="1782" width="45.28515625" style="301" customWidth="1"/>
    <col min="1783" max="1783" width="7.42578125" style="301" customWidth="1"/>
    <col min="1784" max="1785" width="10.42578125" style="301" customWidth="1"/>
    <col min="1786" max="1786" width="7.28515625" style="301" customWidth="1"/>
    <col min="1787" max="1787" width="7.42578125" style="301" customWidth="1"/>
    <col min="1788" max="1788" width="6.7109375" style="301" customWidth="1"/>
    <col min="1789" max="1789" width="8.85546875" style="301" customWidth="1"/>
    <col min="1790" max="2032" width="8.85546875" style="301"/>
    <col min="2033" max="2033" width="0" style="301" hidden="1" customWidth="1"/>
    <col min="2034" max="2034" width="2.7109375" style="301" customWidth="1"/>
    <col min="2035" max="2035" width="3" style="301" customWidth="1"/>
    <col min="2036" max="2036" width="3.7109375" style="301" customWidth="1"/>
    <col min="2037" max="2037" width="3.42578125" style="301" customWidth="1"/>
    <col min="2038" max="2038" width="45.28515625" style="301" customWidth="1"/>
    <col min="2039" max="2039" width="7.42578125" style="301" customWidth="1"/>
    <col min="2040" max="2041" width="10.42578125" style="301" customWidth="1"/>
    <col min="2042" max="2042" width="7.28515625" style="301" customWidth="1"/>
    <col min="2043" max="2043" width="7.42578125" style="301" customWidth="1"/>
    <col min="2044" max="2044" width="6.7109375" style="301" customWidth="1"/>
    <col min="2045" max="2045" width="8.85546875" style="301" customWidth="1"/>
    <col min="2046" max="2288" width="8.85546875" style="301"/>
    <col min="2289" max="2289" width="0" style="301" hidden="1" customWidth="1"/>
    <col min="2290" max="2290" width="2.7109375" style="301" customWidth="1"/>
    <col min="2291" max="2291" width="3" style="301" customWidth="1"/>
    <col min="2292" max="2292" width="3.7109375" style="301" customWidth="1"/>
    <col min="2293" max="2293" width="3.42578125" style="301" customWidth="1"/>
    <col min="2294" max="2294" width="45.28515625" style="301" customWidth="1"/>
    <col min="2295" max="2295" width="7.42578125" style="301" customWidth="1"/>
    <col min="2296" max="2297" width="10.42578125" style="301" customWidth="1"/>
    <col min="2298" max="2298" width="7.28515625" style="301" customWidth="1"/>
    <col min="2299" max="2299" width="7.42578125" style="301" customWidth="1"/>
    <col min="2300" max="2300" width="6.7109375" style="301" customWidth="1"/>
    <col min="2301" max="2301" width="8.85546875" style="301" customWidth="1"/>
    <col min="2302" max="2544" width="8.85546875" style="301"/>
    <col min="2545" max="2545" width="0" style="301" hidden="1" customWidth="1"/>
    <col min="2546" max="2546" width="2.7109375" style="301" customWidth="1"/>
    <col min="2547" max="2547" width="3" style="301" customWidth="1"/>
    <col min="2548" max="2548" width="3.7109375" style="301" customWidth="1"/>
    <col min="2549" max="2549" width="3.42578125" style="301" customWidth="1"/>
    <col min="2550" max="2550" width="45.28515625" style="301" customWidth="1"/>
    <col min="2551" max="2551" width="7.42578125" style="301" customWidth="1"/>
    <col min="2552" max="2553" width="10.42578125" style="301" customWidth="1"/>
    <col min="2554" max="2554" width="7.28515625" style="301" customWidth="1"/>
    <col min="2555" max="2555" width="7.42578125" style="301" customWidth="1"/>
    <col min="2556" max="2556" width="6.7109375" style="301" customWidth="1"/>
    <col min="2557" max="2557" width="8.85546875" style="301" customWidth="1"/>
    <col min="2558" max="2800" width="8.85546875" style="301"/>
    <col min="2801" max="2801" width="0" style="301" hidden="1" customWidth="1"/>
    <col min="2802" max="2802" width="2.7109375" style="301" customWidth="1"/>
    <col min="2803" max="2803" width="3" style="301" customWidth="1"/>
    <col min="2804" max="2804" width="3.7109375" style="301" customWidth="1"/>
    <col min="2805" max="2805" width="3.42578125" style="301" customWidth="1"/>
    <col min="2806" max="2806" width="45.28515625" style="301" customWidth="1"/>
    <col min="2807" max="2807" width="7.42578125" style="301" customWidth="1"/>
    <col min="2808" max="2809" width="10.42578125" style="301" customWidth="1"/>
    <col min="2810" max="2810" width="7.28515625" style="301" customWidth="1"/>
    <col min="2811" max="2811" width="7.42578125" style="301" customWidth="1"/>
    <col min="2812" max="2812" width="6.7109375" style="301" customWidth="1"/>
    <col min="2813" max="2813" width="8.85546875" style="301" customWidth="1"/>
    <col min="2814" max="3056" width="8.85546875" style="301"/>
    <col min="3057" max="3057" width="0" style="301" hidden="1" customWidth="1"/>
    <col min="3058" max="3058" width="2.7109375" style="301" customWidth="1"/>
    <col min="3059" max="3059" width="3" style="301" customWidth="1"/>
    <col min="3060" max="3060" width="3.7109375" style="301" customWidth="1"/>
    <col min="3061" max="3061" width="3.42578125" style="301" customWidth="1"/>
    <col min="3062" max="3062" width="45.28515625" style="301" customWidth="1"/>
    <col min="3063" max="3063" width="7.42578125" style="301" customWidth="1"/>
    <col min="3064" max="3065" width="10.42578125" style="301" customWidth="1"/>
    <col min="3066" max="3066" width="7.28515625" style="301" customWidth="1"/>
    <col min="3067" max="3067" width="7.42578125" style="301" customWidth="1"/>
    <col min="3068" max="3068" width="6.7109375" style="301" customWidth="1"/>
    <col min="3069" max="3069" width="8.85546875" style="301" customWidth="1"/>
    <col min="3070" max="3312" width="8.85546875" style="301"/>
    <col min="3313" max="3313" width="0" style="301" hidden="1" customWidth="1"/>
    <col min="3314" max="3314" width="2.7109375" style="301" customWidth="1"/>
    <col min="3315" max="3315" width="3" style="301" customWidth="1"/>
    <col min="3316" max="3316" width="3.7109375" style="301" customWidth="1"/>
    <col min="3317" max="3317" width="3.42578125" style="301" customWidth="1"/>
    <col min="3318" max="3318" width="45.28515625" style="301" customWidth="1"/>
    <col min="3319" max="3319" width="7.42578125" style="301" customWidth="1"/>
    <col min="3320" max="3321" width="10.42578125" style="301" customWidth="1"/>
    <col min="3322" max="3322" width="7.28515625" style="301" customWidth="1"/>
    <col min="3323" max="3323" width="7.42578125" style="301" customWidth="1"/>
    <col min="3324" max="3324" width="6.7109375" style="301" customWidth="1"/>
    <col min="3325" max="3325" width="8.85546875" style="301" customWidth="1"/>
    <col min="3326" max="3568" width="8.85546875" style="301"/>
    <col min="3569" max="3569" width="0" style="301" hidden="1" customWidth="1"/>
    <col min="3570" max="3570" width="2.7109375" style="301" customWidth="1"/>
    <col min="3571" max="3571" width="3" style="301" customWidth="1"/>
    <col min="3572" max="3572" width="3.7109375" style="301" customWidth="1"/>
    <col min="3573" max="3573" width="3.42578125" style="301" customWidth="1"/>
    <col min="3574" max="3574" width="45.28515625" style="301" customWidth="1"/>
    <col min="3575" max="3575" width="7.42578125" style="301" customWidth="1"/>
    <col min="3576" max="3577" width="10.42578125" style="301" customWidth="1"/>
    <col min="3578" max="3578" width="7.28515625" style="301" customWidth="1"/>
    <col min="3579" max="3579" width="7.42578125" style="301" customWidth="1"/>
    <col min="3580" max="3580" width="6.7109375" style="301" customWidth="1"/>
    <col min="3581" max="3581" width="8.85546875" style="301" customWidth="1"/>
    <col min="3582" max="3824" width="8.85546875" style="301"/>
    <col min="3825" max="3825" width="0" style="301" hidden="1" customWidth="1"/>
    <col min="3826" max="3826" width="2.7109375" style="301" customWidth="1"/>
    <col min="3827" max="3827" width="3" style="301" customWidth="1"/>
    <col min="3828" max="3828" width="3.7109375" style="301" customWidth="1"/>
    <col min="3829" max="3829" width="3.42578125" style="301" customWidth="1"/>
    <col min="3830" max="3830" width="45.28515625" style="301" customWidth="1"/>
    <col min="3831" max="3831" width="7.42578125" style="301" customWidth="1"/>
    <col min="3832" max="3833" width="10.42578125" style="301" customWidth="1"/>
    <col min="3834" max="3834" width="7.28515625" style="301" customWidth="1"/>
    <col min="3835" max="3835" width="7.42578125" style="301" customWidth="1"/>
    <col min="3836" max="3836" width="6.7109375" style="301" customWidth="1"/>
    <col min="3837" max="3837" width="8.85546875" style="301" customWidth="1"/>
    <col min="3838" max="4080" width="8.85546875" style="301"/>
    <col min="4081" max="4081" width="0" style="301" hidden="1" customWidth="1"/>
    <col min="4082" max="4082" width="2.7109375" style="301" customWidth="1"/>
    <col min="4083" max="4083" width="3" style="301" customWidth="1"/>
    <col min="4084" max="4084" width="3.7109375" style="301" customWidth="1"/>
    <col min="4085" max="4085" width="3.42578125" style="301" customWidth="1"/>
    <col min="4086" max="4086" width="45.28515625" style="301" customWidth="1"/>
    <col min="4087" max="4087" width="7.42578125" style="301" customWidth="1"/>
    <col min="4088" max="4089" width="10.42578125" style="301" customWidth="1"/>
    <col min="4090" max="4090" width="7.28515625" style="301" customWidth="1"/>
    <col min="4091" max="4091" width="7.42578125" style="301" customWidth="1"/>
    <col min="4092" max="4092" width="6.7109375" style="301" customWidth="1"/>
    <col min="4093" max="4093" width="8.85546875" style="301" customWidth="1"/>
    <col min="4094" max="4336" width="8.85546875" style="301"/>
    <col min="4337" max="4337" width="0" style="301" hidden="1" customWidth="1"/>
    <col min="4338" max="4338" width="2.7109375" style="301" customWidth="1"/>
    <col min="4339" max="4339" width="3" style="301" customWidth="1"/>
    <col min="4340" max="4340" width="3.7109375" style="301" customWidth="1"/>
    <col min="4341" max="4341" width="3.42578125" style="301" customWidth="1"/>
    <col min="4342" max="4342" width="45.28515625" style="301" customWidth="1"/>
    <col min="4343" max="4343" width="7.42578125" style="301" customWidth="1"/>
    <col min="4344" max="4345" width="10.42578125" style="301" customWidth="1"/>
    <col min="4346" max="4346" width="7.28515625" style="301" customWidth="1"/>
    <col min="4347" max="4347" width="7.42578125" style="301" customWidth="1"/>
    <col min="4348" max="4348" width="6.7109375" style="301" customWidth="1"/>
    <col min="4349" max="4349" width="8.85546875" style="301" customWidth="1"/>
    <col min="4350" max="4592" width="8.85546875" style="301"/>
    <col min="4593" max="4593" width="0" style="301" hidden="1" customWidth="1"/>
    <col min="4594" max="4594" width="2.7109375" style="301" customWidth="1"/>
    <col min="4595" max="4595" width="3" style="301" customWidth="1"/>
    <col min="4596" max="4596" width="3.7109375" style="301" customWidth="1"/>
    <col min="4597" max="4597" width="3.42578125" style="301" customWidth="1"/>
    <col min="4598" max="4598" width="45.28515625" style="301" customWidth="1"/>
    <col min="4599" max="4599" width="7.42578125" style="301" customWidth="1"/>
    <col min="4600" max="4601" width="10.42578125" style="301" customWidth="1"/>
    <col min="4602" max="4602" width="7.28515625" style="301" customWidth="1"/>
    <col min="4603" max="4603" width="7.42578125" style="301" customWidth="1"/>
    <col min="4604" max="4604" width="6.7109375" style="301" customWidth="1"/>
    <col min="4605" max="4605" width="8.85546875" style="301" customWidth="1"/>
    <col min="4606" max="4848" width="8.85546875" style="301"/>
    <col min="4849" max="4849" width="0" style="301" hidden="1" customWidth="1"/>
    <col min="4850" max="4850" width="2.7109375" style="301" customWidth="1"/>
    <col min="4851" max="4851" width="3" style="301" customWidth="1"/>
    <col min="4852" max="4852" width="3.7109375" style="301" customWidth="1"/>
    <col min="4853" max="4853" width="3.42578125" style="301" customWidth="1"/>
    <col min="4854" max="4854" width="45.28515625" style="301" customWidth="1"/>
    <col min="4855" max="4855" width="7.42578125" style="301" customWidth="1"/>
    <col min="4856" max="4857" width="10.42578125" style="301" customWidth="1"/>
    <col min="4858" max="4858" width="7.28515625" style="301" customWidth="1"/>
    <col min="4859" max="4859" width="7.42578125" style="301" customWidth="1"/>
    <col min="4860" max="4860" width="6.7109375" style="301" customWidth="1"/>
    <col min="4861" max="4861" width="8.85546875" style="301" customWidth="1"/>
    <col min="4862" max="5104" width="8.85546875" style="301"/>
    <col min="5105" max="5105" width="0" style="301" hidden="1" customWidth="1"/>
    <col min="5106" max="5106" width="2.7109375" style="301" customWidth="1"/>
    <col min="5107" max="5107" width="3" style="301" customWidth="1"/>
    <col min="5108" max="5108" width="3.7109375" style="301" customWidth="1"/>
    <col min="5109" max="5109" width="3.42578125" style="301" customWidth="1"/>
    <col min="5110" max="5110" width="45.28515625" style="301" customWidth="1"/>
    <col min="5111" max="5111" width="7.42578125" style="301" customWidth="1"/>
    <col min="5112" max="5113" width="10.42578125" style="301" customWidth="1"/>
    <col min="5114" max="5114" width="7.28515625" style="301" customWidth="1"/>
    <col min="5115" max="5115" width="7.42578125" style="301" customWidth="1"/>
    <col min="5116" max="5116" width="6.7109375" style="301" customWidth="1"/>
    <col min="5117" max="5117" width="8.85546875" style="301" customWidth="1"/>
    <col min="5118" max="5360" width="8.85546875" style="301"/>
    <col min="5361" max="5361" width="0" style="301" hidden="1" customWidth="1"/>
    <col min="5362" max="5362" width="2.7109375" style="301" customWidth="1"/>
    <col min="5363" max="5363" width="3" style="301" customWidth="1"/>
    <col min="5364" max="5364" width="3.7109375" style="301" customWidth="1"/>
    <col min="5365" max="5365" width="3.42578125" style="301" customWidth="1"/>
    <col min="5366" max="5366" width="45.28515625" style="301" customWidth="1"/>
    <col min="5367" max="5367" width="7.42578125" style="301" customWidth="1"/>
    <col min="5368" max="5369" width="10.42578125" style="301" customWidth="1"/>
    <col min="5370" max="5370" width="7.28515625" style="301" customWidth="1"/>
    <col min="5371" max="5371" width="7.42578125" style="301" customWidth="1"/>
    <col min="5372" max="5372" width="6.7109375" style="301" customWidth="1"/>
    <col min="5373" max="5373" width="8.85546875" style="301" customWidth="1"/>
    <col min="5374" max="5616" width="8.85546875" style="301"/>
    <col min="5617" max="5617" width="0" style="301" hidden="1" customWidth="1"/>
    <col min="5618" max="5618" width="2.7109375" style="301" customWidth="1"/>
    <col min="5619" max="5619" width="3" style="301" customWidth="1"/>
    <col min="5620" max="5620" width="3.7109375" style="301" customWidth="1"/>
    <col min="5621" max="5621" width="3.42578125" style="301" customWidth="1"/>
    <col min="5622" max="5622" width="45.28515625" style="301" customWidth="1"/>
    <col min="5623" max="5623" width="7.42578125" style="301" customWidth="1"/>
    <col min="5624" max="5625" width="10.42578125" style="301" customWidth="1"/>
    <col min="5626" max="5626" width="7.28515625" style="301" customWidth="1"/>
    <col min="5627" max="5627" width="7.42578125" style="301" customWidth="1"/>
    <col min="5628" max="5628" width="6.7109375" style="301" customWidth="1"/>
    <col min="5629" max="5629" width="8.85546875" style="301" customWidth="1"/>
    <col min="5630" max="5872" width="8.85546875" style="301"/>
    <col min="5873" max="5873" width="0" style="301" hidden="1" customWidth="1"/>
    <col min="5874" max="5874" width="2.7109375" style="301" customWidth="1"/>
    <col min="5875" max="5875" width="3" style="301" customWidth="1"/>
    <col min="5876" max="5876" width="3.7109375" style="301" customWidth="1"/>
    <col min="5877" max="5877" width="3.42578125" style="301" customWidth="1"/>
    <col min="5878" max="5878" width="45.28515625" style="301" customWidth="1"/>
    <col min="5879" max="5879" width="7.42578125" style="301" customWidth="1"/>
    <col min="5880" max="5881" width="10.42578125" style="301" customWidth="1"/>
    <col min="5882" max="5882" width="7.28515625" style="301" customWidth="1"/>
    <col min="5883" max="5883" width="7.42578125" style="301" customWidth="1"/>
    <col min="5884" max="5884" width="6.7109375" style="301" customWidth="1"/>
    <col min="5885" max="5885" width="8.85546875" style="301" customWidth="1"/>
    <col min="5886" max="6128" width="8.85546875" style="301"/>
    <col min="6129" max="6129" width="0" style="301" hidden="1" customWidth="1"/>
    <col min="6130" max="6130" width="2.7109375" style="301" customWidth="1"/>
    <col min="6131" max="6131" width="3" style="301" customWidth="1"/>
    <col min="6132" max="6132" width="3.7109375" style="301" customWidth="1"/>
    <col min="6133" max="6133" width="3.42578125" style="301" customWidth="1"/>
    <col min="6134" max="6134" width="45.28515625" style="301" customWidth="1"/>
    <col min="6135" max="6135" width="7.42578125" style="301" customWidth="1"/>
    <col min="6136" max="6137" width="10.42578125" style="301" customWidth="1"/>
    <col min="6138" max="6138" width="7.28515625" style="301" customWidth="1"/>
    <col min="6139" max="6139" width="7.42578125" style="301" customWidth="1"/>
    <col min="6140" max="6140" width="6.7109375" style="301" customWidth="1"/>
    <col min="6141" max="6141" width="8.85546875" style="301" customWidth="1"/>
    <col min="6142" max="6384" width="8.85546875" style="301"/>
    <col min="6385" max="6385" width="0" style="301" hidden="1" customWidth="1"/>
    <col min="6386" max="6386" width="2.7109375" style="301" customWidth="1"/>
    <col min="6387" max="6387" width="3" style="301" customWidth="1"/>
    <col min="6388" max="6388" width="3.7109375" style="301" customWidth="1"/>
    <col min="6389" max="6389" width="3.42578125" style="301" customWidth="1"/>
    <col min="6390" max="6390" width="45.28515625" style="301" customWidth="1"/>
    <col min="6391" max="6391" width="7.42578125" style="301" customWidth="1"/>
    <col min="6392" max="6393" width="10.42578125" style="301" customWidth="1"/>
    <col min="6394" max="6394" width="7.28515625" style="301" customWidth="1"/>
    <col min="6395" max="6395" width="7.42578125" style="301" customWidth="1"/>
    <col min="6396" max="6396" width="6.7109375" style="301" customWidth="1"/>
    <col min="6397" max="6397" width="8.85546875" style="301" customWidth="1"/>
    <col min="6398" max="6640" width="8.85546875" style="301"/>
    <col min="6641" max="6641" width="0" style="301" hidden="1" customWidth="1"/>
    <col min="6642" max="6642" width="2.7109375" style="301" customWidth="1"/>
    <col min="6643" max="6643" width="3" style="301" customWidth="1"/>
    <col min="6644" max="6644" width="3.7109375" style="301" customWidth="1"/>
    <col min="6645" max="6645" width="3.42578125" style="301" customWidth="1"/>
    <col min="6646" max="6646" width="45.28515625" style="301" customWidth="1"/>
    <col min="6647" max="6647" width="7.42578125" style="301" customWidth="1"/>
    <col min="6648" max="6649" width="10.42578125" style="301" customWidth="1"/>
    <col min="6650" max="6650" width="7.28515625" style="301" customWidth="1"/>
    <col min="6651" max="6651" width="7.42578125" style="301" customWidth="1"/>
    <col min="6652" max="6652" width="6.7109375" style="301" customWidth="1"/>
    <col min="6653" max="6653" width="8.85546875" style="301" customWidth="1"/>
    <col min="6654" max="6896" width="8.85546875" style="301"/>
    <col min="6897" max="6897" width="0" style="301" hidden="1" customWidth="1"/>
    <col min="6898" max="6898" width="2.7109375" style="301" customWidth="1"/>
    <col min="6899" max="6899" width="3" style="301" customWidth="1"/>
    <col min="6900" max="6900" width="3.7109375" style="301" customWidth="1"/>
    <col min="6901" max="6901" width="3.42578125" style="301" customWidth="1"/>
    <col min="6902" max="6902" width="45.28515625" style="301" customWidth="1"/>
    <col min="6903" max="6903" width="7.42578125" style="301" customWidth="1"/>
    <col min="6904" max="6905" width="10.42578125" style="301" customWidth="1"/>
    <col min="6906" max="6906" width="7.28515625" style="301" customWidth="1"/>
    <col min="6907" max="6907" width="7.42578125" style="301" customWidth="1"/>
    <col min="6908" max="6908" width="6.7109375" style="301" customWidth="1"/>
    <col min="6909" max="6909" width="8.85546875" style="301" customWidth="1"/>
    <col min="6910" max="7152" width="8.85546875" style="301"/>
    <col min="7153" max="7153" width="0" style="301" hidden="1" customWidth="1"/>
    <col min="7154" max="7154" width="2.7109375" style="301" customWidth="1"/>
    <col min="7155" max="7155" width="3" style="301" customWidth="1"/>
    <col min="7156" max="7156" width="3.7109375" style="301" customWidth="1"/>
    <col min="7157" max="7157" width="3.42578125" style="301" customWidth="1"/>
    <col min="7158" max="7158" width="45.28515625" style="301" customWidth="1"/>
    <col min="7159" max="7159" width="7.42578125" style="301" customWidth="1"/>
    <col min="7160" max="7161" width="10.42578125" style="301" customWidth="1"/>
    <col min="7162" max="7162" width="7.28515625" style="301" customWidth="1"/>
    <col min="7163" max="7163" width="7.42578125" style="301" customWidth="1"/>
    <col min="7164" max="7164" width="6.7109375" style="301" customWidth="1"/>
    <col min="7165" max="7165" width="8.85546875" style="301" customWidth="1"/>
    <col min="7166" max="7408" width="8.85546875" style="301"/>
    <col min="7409" max="7409" width="0" style="301" hidden="1" customWidth="1"/>
    <col min="7410" max="7410" width="2.7109375" style="301" customWidth="1"/>
    <col min="7411" max="7411" width="3" style="301" customWidth="1"/>
    <col min="7412" max="7412" width="3.7109375" style="301" customWidth="1"/>
    <col min="7413" max="7413" width="3.42578125" style="301" customWidth="1"/>
    <col min="7414" max="7414" width="45.28515625" style="301" customWidth="1"/>
    <col min="7415" max="7415" width="7.42578125" style="301" customWidth="1"/>
    <col min="7416" max="7417" width="10.42578125" style="301" customWidth="1"/>
    <col min="7418" max="7418" width="7.28515625" style="301" customWidth="1"/>
    <col min="7419" max="7419" width="7.42578125" style="301" customWidth="1"/>
    <col min="7420" max="7420" width="6.7109375" style="301" customWidth="1"/>
    <col min="7421" max="7421" width="8.85546875" style="301" customWidth="1"/>
    <col min="7422" max="7664" width="8.85546875" style="301"/>
    <col min="7665" max="7665" width="0" style="301" hidden="1" customWidth="1"/>
    <col min="7666" max="7666" width="2.7109375" style="301" customWidth="1"/>
    <col min="7667" max="7667" width="3" style="301" customWidth="1"/>
    <col min="7668" max="7668" width="3.7109375" style="301" customWidth="1"/>
    <col min="7669" max="7669" width="3.42578125" style="301" customWidth="1"/>
    <col min="7670" max="7670" width="45.28515625" style="301" customWidth="1"/>
    <col min="7671" max="7671" width="7.42578125" style="301" customWidth="1"/>
    <col min="7672" max="7673" width="10.42578125" style="301" customWidth="1"/>
    <col min="7674" max="7674" width="7.28515625" style="301" customWidth="1"/>
    <col min="7675" max="7675" width="7.42578125" style="301" customWidth="1"/>
    <col min="7676" max="7676" width="6.7109375" style="301" customWidth="1"/>
    <col min="7677" max="7677" width="8.85546875" style="301" customWidth="1"/>
    <col min="7678" max="7920" width="8.85546875" style="301"/>
    <col min="7921" max="7921" width="0" style="301" hidden="1" customWidth="1"/>
    <col min="7922" max="7922" width="2.7109375" style="301" customWidth="1"/>
    <col min="7923" max="7923" width="3" style="301" customWidth="1"/>
    <col min="7924" max="7924" width="3.7109375" style="301" customWidth="1"/>
    <col min="7925" max="7925" width="3.42578125" style="301" customWidth="1"/>
    <col min="7926" max="7926" width="45.28515625" style="301" customWidth="1"/>
    <col min="7927" max="7927" width="7.42578125" style="301" customWidth="1"/>
    <col min="7928" max="7929" width="10.42578125" style="301" customWidth="1"/>
    <col min="7930" max="7930" width="7.28515625" style="301" customWidth="1"/>
    <col min="7931" max="7931" width="7.42578125" style="301" customWidth="1"/>
    <col min="7932" max="7932" width="6.7109375" style="301" customWidth="1"/>
    <col min="7933" max="7933" width="8.85546875" style="301" customWidth="1"/>
    <col min="7934" max="8176" width="8.85546875" style="301"/>
    <col min="8177" max="8177" width="0" style="301" hidden="1" customWidth="1"/>
    <col min="8178" max="8178" width="2.7109375" style="301" customWidth="1"/>
    <col min="8179" max="8179" width="3" style="301" customWidth="1"/>
    <col min="8180" max="8180" width="3.7109375" style="301" customWidth="1"/>
    <col min="8181" max="8181" width="3.42578125" style="301" customWidth="1"/>
    <col min="8182" max="8182" width="45.28515625" style="301" customWidth="1"/>
    <col min="8183" max="8183" width="7.42578125" style="301" customWidth="1"/>
    <col min="8184" max="8185" width="10.42578125" style="301" customWidth="1"/>
    <col min="8186" max="8186" width="7.28515625" style="301" customWidth="1"/>
    <col min="8187" max="8187" width="7.42578125" style="301" customWidth="1"/>
    <col min="8188" max="8188" width="6.7109375" style="301" customWidth="1"/>
    <col min="8189" max="8189" width="8.85546875" style="301" customWidth="1"/>
    <col min="8190" max="8432" width="8.85546875" style="301"/>
    <col min="8433" max="8433" width="0" style="301" hidden="1" customWidth="1"/>
    <col min="8434" max="8434" width="2.7109375" style="301" customWidth="1"/>
    <col min="8435" max="8435" width="3" style="301" customWidth="1"/>
    <col min="8436" max="8436" width="3.7109375" style="301" customWidth="1"/>
    <col min="8437" max="8437" width="3.42578125" style="301" customWidth="1"/>
    <col min="8438" max="8438" width="45.28515625" style="301" customWidth="1"/>
    <col min="8439" max="8439" width="7.42578125" style="301" customWidth="1"/>
    <col min="8440" max="8441" width="10.42578125" style="301" customWidth="1"/>
    <col min="8442" max="8442" width="7.28515625" style="301" customWidth="1"/>
    <col min="8443" max="8443" width="7.42578125" style="301" customWidth="1"/>
    <col min="8444" max="8444" width="6.7109375" style="301" customWidth="1"/>
    <col min="8445" max="8445" width="8.85546875" style="301" customWidth="1"/>
    <col min="8446" max="8688" width="8.85546875" style="301"/>
    <col min="8689" max="8689" width="0" style="301" hidden="1" customWidth="1"/>
    <col min="8690" max="8690" width="2.7109375" style="301" customWidth="1"/>
    <col min="8691" max="8691" width="3" style="301" customWidth="1"/>
    <col min="8692" max="8692" width="3.7109375" style="301" customWidth="1"/>
    <col min="8693" max="8693" width="3.42578125" style="301" customWidth="1"/>
    <col min="8694" max="8694" width="45.28515625" style="301" customWidth="1"/>
    <col min="8695" max="8695" width="7.42578125" style="301" customWidth="1"/>
    <col min="8696" max="8697" width="10.42578125" style="301" customWidth="1"/>
    <col min="8698" max="8698" width="7.28515625" style="301" customWidth="1"/>
    <col min="8699" max="8699" width="7.42578125" style="301" customWidth="1"/>
    <col min="8700" max="8700" width="6.7109375" style="301" customWidth="1"/>
    <col min="8701" max="8701" width="8.85546875" style="301" customWidth="1"/>
    <col min="8702" max="8944" width="8.85546875" style="301"/>
    <col min="8945" max="8945" width="0" style="301" hidden="1" customWidth="1"/>
    <col min="8946" max="8946" width="2.7109375" style="301" customWidth="1"/>
    <col min="8947" max="8947" width="3" style="301" customWidth="1"/>
    <col min="8948" max="8948" width="3.7109375" style="301" customWidth="1"/>
    <col min="8949" max="8949" width="3.42578125" style="301" customWidth="1"/>
    <col min="8950" max="8950" width="45.28515625" style="301" customWidth="1"/>
    <col min="8951" max="8951" width="7.42578125" style="301" customWidth="1"/>
    <col min="8952" max="8953" width="10.42578125" style="301" customWidth="1"/>
    <col min="8954" max="8954" width="7.28515625" style="301" customWidth="1"/>
    <col min="8955" max="8955" width="7.42578125" style="301" customWidth="1"/>
    <col min="8956" max="8956" width="6.7109375" style="301" customWidth="1"/>
    <col min="8957" max="8957" width="8.85546875" style="301" customWidth="1"/>
    <col min="8958" max="9200" width="8.85546875" style="301"/>
    <col min="9201" max="9201" width="0" style="301" hidden="1" customWidth="1"/>
    <col min="9202" max="9202" width="2.7109375" style="301" customWidth="1"/>
    <col min="9203" max="9203" width="3" style="301" customWidth="1"/>
    <col min="9204" max="9204" width="3.7109375" style="301" customWidth="1"/>
    <col min="9205" max="9205" width="3.42578125" style="301" customWidth="1"/>
    <col min="9206" max="9206" width="45.28515625" style="301" customWidth="1"/>
    <col min="9207" max="9207" width="7.42578125" style="301" customWidth="1"/>
    <col min="9208" max="9209" width="10.42578125" style="301" customWidth="1"/>
    <col min="9210" max="9210" width="7.28515625" style="301" customWidth="1"/>
    <col min="9211" max="9211" width="7.42578125" style="301" customWidth="1"/>
    <col min="9212" max="9212" width="6.7109375" style="301" customWidth="1"/>
    <col min="9213" max="9213" width="8.85546875" style="301" customWidth="1"/>
    <col min="9214" max="9456" width="8.85546875" style="301"/>
    <col min="9457" max="9457" width="0" style="301" hidden="1" customWidth="1"/>
    <col min="9458" max="9458" width="2.7109375" style="301" customWidth="1"/>
    <col min="9459" max="9459" width="3" style="301" customWidth="1"/>
    <col min="9460" max="9460" width="3.7109375" style="301" customWidth="1"/>
    <col min="9461" max="9461" width="3.42578125" style="301" customWidth="1"/>
    <col min="9462" max="9462" width="45.28515625" style="301" customWidth="1"/>
    <col min="9463" max="9463" width="7.42578125" style="301" customWidth="1"/>
    <col min="9464" max="9465" width="10.42578125" style="301" customWidth="1"/>
    <col min="9466" max="9466" width="7.28515625" style="301" customWidth="1"/>
    <col min="9467" max="9467" width="7.42578125" style="301" customWidth="1"/>
    <col min="9468" max="9468" width="6.7109375" style="301" customWidth="1"/>
    <col min="9469" max="9469" width="8.85546875" style="301" customWidth="1"/>
    <col min="9470" max="9712" width="8.85546875" style="301"/>
    <col min="9713" max="9713" width="0" style="301" hidden="1" customWidth="1"/>
    <col min="9714" max="9714" width="2.7109375" style="301" customWidth="1"/>
    <col min="9715" max="9715" width="3" style="301" customWidth="1"/>
    <col min="9716" max="9716" width="3.7109375" style="301" customWidth="1"/>
    <col min="9717" max="9717" width="3.42578125" style="301" customWidth="1"/>
    <col min="9718" max="9718" width="45.28515625" style="301" customWidth="1"/>
    <col min="9719" max="9719" width="7.42578125" style="301" customWidth="1"/>
    <col min="9720" max="9721" width="10.42578125" style="301" customWidth="1"/>
    <col min="9722" max="9722" width="7.28515625" style="301" customWidth="1"/>
    <col min="9723" max="9723" width="7.42578125" style="301" customWidth="1"/>
    <col min="9724" max="9724" width="6.7109375" style="301" customWidth="1"/>
    <col min="9725" max="9725" width="8.85546875" style="301" customWidth="1"/>
    <col min="9726" max="9968" width="8.85546875" style="301"/>
    <col min="9969" max="9969" width="0" style="301" hidden="1" customWidth="1"/>
    <col min="9970" max="9970" width="2.7109375" style="301" customWidth="1"/>
    <col min="9971" max="9971" width="3" style="301" customWidth="1"/>
    <col min="9972" max="9972" width="3.7109375" style="301" customWidth="1"/>
    <col min="9973" max="9973" width="3.42578125" style="301" customWidth="1"/>
    <col min="9974" max="9974" width="45.28515625" style="301" customWidth="1"/>
    <col min="9975" max="9975" width="7.42578125" style="301" customWidth="1"/>
    <col min="9976" max="9977" width="10.42578125" style="301" customWidth="1"/>
    <col min="9978" max="9978" width="7.28515625" style="301" customWidth="1"/>
    <col min="9979" max="9979" width="7.42578125" style="301" customWidth="1"/>
    <col min="9980" max="9980" width="6.7109375" style="301" customWidth="1"/>
    <col min="9981" max="9981" width="8.85546875" style="301" customWidth="1"/>
    <col min="9982" max="10224" width="8.85546875" style="301"/>
    <col min="10225" max="10225" width="0" style="301" hidden="1" customWidth="1"/>
    <col min="10226" max="10226" width="2.7109375" style="301" customWidth="1"/>
    <col min="10227" max="10227" width="3" style="301" customWidth="1"/>
    <col min="10228" max="10228" width="3.7109375" style="301" customWidth="1"/>
    <col min="10229" max="10229" width="3.42578125" style="301" customWidth="1"/>
    <col min="10230" max="10230" width="45.28515625" style="301" customWidth="1"/>
    <col min="10231" max="10231" width="7.42578125" style="301" customWidth="1"/>
    <col min="10232" max="10233" width="10.42578125" style="301" customWidth="1"/>
    <col min="10234" max="10234" width="7.28515625" style="301" customWidth="1"/>
    <col min="10235" max="10235" width="7.42578125" style="301" customWidth="1"/>
    <col min="10236" max="10236" width="6.7109375" style="301" customWidth="1"/>
    <col min="10237" max="10237" width="8.85546875" style="301" customWidth="1"/>
    <col min="10238" max="10480" width="8.85546875" style="301"/>
    <col min="10481" max="10481" width="0" style="301" hidden="1" customWidth="1"/>
    <col min="10482" max="10482" width="2.7109375" style="301" customWidth="1"/>
    <col min="10483" max="10483" width="3" style="301" customWidth="1"/>
    <col min="10484" max="10484" width="3.7109375" style="301" customWidth="1"/>
    <col min="10485" max="10485" width="3.42578125" style="301" customWidth="1"/>
    <col min="10486" max="10486" width="45.28515625" style="301" customWidth="1"/>
    <col min="10487" max="10487" width="7.42578125" style="301" customWidth="1"/>
    <col min="10488" max="10489" width="10.42578125" style="301" customWidth="1"/>
    <col min="10490" max="10490" width="7.28515625" style="301" customWidth="1"/>
    <col min="10491" max="10491" width="7.42578125" style="301" customWidth="1"/>
    <col min="10492" max="10492" width="6.7109375" style="301" customWidth="1"/>
    <col min="10493" max="10493" width="8.85546875" style="301" customWidth="1"/>
    <col min="10494" max="10736" width="8.85546875" style="301"/>
    <col min="10737" max="10737" width="0" style="301" hidden="1" customWidth="1"/>
    <col min="10738" max="10738" width="2.7109375" style="301" customWidth="1"/>
    <col min="10739" max="10739" width="3" style="301" customWidth="1"/>
    <col min="10740" max="10740" width="3.7109375" style="301" customWidth="1"/>
    <col min="10741" max="10741" width="3.42578125" style="301" customWidth="1"/>
    <col min="10742" max="10742" width="45.28515625" style="301" customWidth="1"/>
    <col min="10743" max="10743" width="7.42578125" style="301" customWidth="1"/>
    <col min="10744" max="10745" width="10.42578125" style="301" customWidth="1"/>
    <col min="10746" max="10746" width="7.28515625" style="301" customWidth="1"/>
    <col min="10747" max="10747" width="7.42578125" style="301" customWidth="1"/>
    <col min="10748" max="10748" width="6.7109375" style="301" customWidth="1"/>
    <col min="10749" max="10749" width="8.85546875" style="301" customWidth="1"/>
    <col min="10750" max="10992" width="8.85546875" style="301"/>
    <col min="10993" max="10993" width="0" style="301" hidden="1" customWidth="1"/>
    <col min="10994" max="10994" width="2.7109375" style="301" customWidth="1"/>
    <col min="10995" max="10995" width="3" style="301" customWidth="1"/>
    <col min="10996" max="10996" width="3.7109375" style="301" customWidth="1"/>
    <col min="10997" max="10997" width="3.42578125" style="301" customWidth="1"/>
    <col min="10998" max="10998" width="45.28515625" style="301" customWidth="1"/>
    <col min="10999" max="10999" width="7.42578125" style="301" customWidth="1"/>
    <col min="11000" max="11001" width="10.42578125" style="301" customWidth="1"/>
    <col min="11002" max="11002" width="7.28515625" style="301" customWidth="1"/>
    <col min="11003" max="11003" width="7.42578125" style="301" customWidth="1"/>
    <col min="11004" max="11004" width="6.7109375" style="301" customWidth="1"/>
    <col min="11005" max="11005" width="8.85546875" style="301" customWidth="1"/>
    <col min="11006" max="11248" width="8.85546875" style="301"/>
    <col min="11249" max="11249" width="0" style="301" hidden="1" customWidth="1"/>
    <col min="11250" max="11250" width="2.7109375" style="301" customWidth="1"/>
    <col min="11251" max="11251" width="3" style="301" customWidth="1"/>
    <col min="11252" max="11252" width="3.7109375" style="301" customWidth="1"/>
    <col min="11253" max="11253" width="3.42578125" style="301" customWidth="1"/>
    <col min="11254" max="11254" width="45.28515625" style="301" customWidth="1"/>
    <col min="11255" max="11255" width="7.42578125" style="301" customWidth="1"/>
    <col min="11256" max="11257" width="10.42578125" style="301" customWidth="1"/>
    <col min="11258" max="11258" width="7.28515625" style="301" customWidth="1"/>
    <col min="11259" max="11259" width="7.42578125" style="301" customWidth="1"/>
    <col min="11260" max="11260" width="6.7109375" style="301" customWidth="1"/>
    <col min="11261" max="11261" width="8.85546875" style="301" customWidth="1"/>
    <col min="11262" max="11504" width="8.85546875" style="301"/>
    <col min="11505" max="11505" width="0" style="301" hidden="1" customWidth="1"/>
    <col min="11506" max="11506" width="2.7109375" style="301" customWidth="1"/>
    <col min="11507" max="11507" width="3" style="301" customWidth="1"/>
    <col min="11508" max="11508" width="3.7109375" style="301" customWidth="1"/>
    <col min="11509" max="11509" width="3.42578125" style="301" customWidth="1"/>
    <col min="11510" max="11510" width="45.28515625" style="301" customWidth="1"/>
    <col min="11511" max="11511" width="7.42578125" style="301" customWidth="1"/>
    <col min="11512" max="11513" width="10.42578125" style="301" customWidth="1"/>
    <col min="11514" max="11514" width="7.28515625" style="301" customWidth="1"/>
    <col min="11515" max="11515" width="7.42578125" style="301" customWidth="1"/>
    <col min="11516" max="11516" width="6.7109375" style="301" customWidth="1"/>
    <col min="11517" max="11517" width="8.85546875" style="301" customWidth="1"/>
    <col min="11518" max="11760" width="8.85546875" style="301"/>
    <col min="11761" max="11761" width="0" style="301" hidden="1" customWidth="1"/>
    <col min="11762" max="11762" width="2.7109375" style="301" customWidth="1"/>
    <col min="11763" max="11763" width="3" style="301" customWidth="1"/>
    <col min="11764" max="11764" width="3.7109375" style="301" customWidth="1"/>
    <col min="11765" max="11765" width="3.42578125" style="301" customWidth="1"/>
    <col min="11766" max="11766" width="45.28515625" style="301" customWidth="1"/>
    <col min="11767" max="11767" width="7.42578125" style="301" customWidth="1"/>
    <col min="11768" max="11769" width="10.42578125" style="301" customWidth="1"/>
    <col min="11770" max="11770" width="7.28515625" style="301" customWidth="1"/>
    <col min="11771" max="11771" width="7.42578125" style="301" customWidth="1"/>
    <col min="11772" max="11772" width="6.7109375" style="301" customWidth="1"/>
    <col min="11773" max="11773" width="8.85546875" style="301" customWidth="1"/>
    <col min="11774" max="12016" width="8.85546875" style="301"/>
    <col min="12017" max="12017" width="0" style="301" hidden="1" customWidth="1"/>
    <col min="12018" max="12018" width="2.7109375" style="301" customWidth="1"/>
    <col min="12019" max="12019" width="3" style="301" customWidth="1"/>
    <col min="12020" max="12020" width="3.7109375" style="301" customWidth="1"/>
    <col min="12021" max="12021" width="3.42578125" style="301" customWidth="1"/>
    <col min="12022" max="12022" width="45.28515625" style="301" customWidth="1"/>
    <col min="12023" max="12023" width="7.42578125" style="301" customWidth="1"/>
    <col min="12024" max="12025" width="10.42578125" style="301" customWidth="1"/>
    <col min="12026" max="12026" width="7.28515625" style="301" customWidth="1"/>
    <col min="12027" max="12027" width="7.42578125" style="301" customWidth="1"/>
    <col min="12028" max="12028" width="6.7109375" style="301" customWidth="1"/>
    <col min="12029" max="12029" width="8.85546875" style="301" customWidth="1"/>
    <col min="12030" max="12272" width="8.85546875" style="301"/>
    <col min="12273" max="12273" width="0" style="301" hidden="1" customWidth="1"/>
    <col min="12274" max="12274" width="2.7109375" style="301" customWidth="1"/>
    <col min="12275" max="12275" width="3" style="301" customWidth="1"/>
    <col min="12276" max="12276" width="3.7109375" style="301" customWidth="1"/>
    <col min="12277" max="12277" width="3.42578125" style="301" customWidth="1"/>
    <col min="12278" max="12278" width="45.28515625" style="301" customWidth="1"/>
    <col min="12279" max="12279" width="7.42578125" style="301" customWidth="1"/>
    <col min="12280" max="12281" width="10.42578125" style="301" customWidth="1"/>
    <col min="12282" max="12282" width="7.28515625" style="301" customWidth="1"/>
    <col min="12283" max="12283" width="7.42578125" style="301" customWidth="1"/>
    <col min="12284" max="12284" width="6.7109375" style="301" customWidth="1"/>
    <col min="12285" max="12285" width="8.85546875" style="301" customWidth="1"/>
    <col min="12286" max="12528" width="8.85546875" style="301"/>
    <col min="12529" max="12529" width="0" style="301" hidden="1" customWidth="1"/>
    <col min="12530" max="12530" width="2.7109375" style="301" customWidth="1"/>
    <col min="12531" max="12531" width="3" style="301" customWidth="1"/>
    <col min="12532" max="12532" width="3.7109375" style="301" customWidth="1"/>
    <col min="12533" max="12533" width="3.42578125" style="301" customWidth="1"/>
    <col min="12534" max="12534" width="45.28515625" style="301" customWidth="1"/>
    <col min="12535" max="12535" width="7.42578125" style="301" customWidth="1"/>
    <col min="12536" max="12537" width="10.42578125" style="301" customWidth="1"/>
    <col min="12538" max="12538" width="7.28515625" style="301" customWidth="1"/>
    <col min="12539" max="12539" width="7.42578125" style="301" customWidth="1"/>
    <col min="12540" max="12540" width="6.7109375" style="301" customWidth="1"/>
    <col min="12541" max="12541" width="8.85546875" style="301" customWidth="1"/>
    <col min="12542" max="12784" width="8.85546875" style="301"/>
    <col min="12785" max="12785" width="0" style="301" hidden="1" customWidth="1"/>
    <col min="12786" max="12786" width="2.7109375" style="301" customWidth="1"/>
    <col min="12787" max="12787" width="3" style="301" customWidth="1"/>
    <col min="12788" max="12788" width="3.7109375" style="301" customWidth="1"/>
    <col min="12789" max="12789" width="3.42578125" style="301" customWidth="1"/>
    <col min="12790" max="12790" width="45.28515625" style="301" customWidth="1"/>
    <col min="12791" max="12791" width="7.42578125" style="301" customWidth="1"/>
    <col min="12792" max="12793" width="10.42578125" style="301" customWidth="1"/>
    <col min="12794" max="12794" width="7.28515625" style="301" customWidth="1"/>
    <col min="12795" max="12795" width="7.42578125" style="301" customWidth="1"/>
    <col min="12796" max="12796" width="6.7109375" style="301" customWidth="1"/>
    <col min="12797" max="12797" width="8.85546875" style="301" customWidth="1"/>
    <col min="12798" max="13040" width="8.85546875" style="301"/>
    <col min="13041" max="13041" width="0" style="301" hidden="1" customWidth="1"/>
    <col min="13042" max="13042" width="2.7109375" style="301" customWidth="1"/>
    <col min="13043" max="13043" width="3" style="301" customWidth="1"/>
    <col min="13044" max="13044" width="3.7109375" style="301" customWidth="1"/>
    <col min="13045" max="13045" width="3.42578125" style="301" customWidth="1"/>
    <col min="13046" max="13046" width="45.28515625" style="301" customWidth="1"/>
    <col min="13047" max="13047" width="7.42578125" style="301" customWidth="1"/>
    <col min="13048" max="13049" width="10.42578125" style="301" customWidth="1"/>
    <col min="13050" max="13050" width="7.28515625" style="301" customWidth="1"/>
    <col min="13051" max="13051" width="7.42578125" style="301" customWidth="1"/>
    <col min="13052" max="13052" width="6.7109375" style="301" customWidth="1"/>
    <col min="13053" max="13053" width="8.85546875" style="301" customWidth="1"/>
    <col min="13054" max="13296" width="8.85546875" style="301"/>
    <col min="13297" max="13297" width="0" style="301" hidden="1" customWidth="1"/>
    <col min="13298" max="13298" width="2.7109375" style="301" customWidth="1"/>
    <col min="13299" max="13299" width="3" style="301" customWidth="1"/>
    <col min="13300" max="13300" width="3.7109375" style="301" customWidth="1"/>
    <col min="13301" max="13301" width="3.42578125" style="301" customWidth="1"/>
    <col min="13302" max="13302" width="45.28515625" style="301" customWidth="1"/>
    <col min="13303" max="13303" width="7.42578125" style="301" customWidth="1"/>
    <col min="13304" max="13305" width="10.42578125" style="301" customWidth="1"/>
    <col min="13306" max="13306" width="7.28515625" style="301" customWidth="1"/>
    <col min="13307" max="13307" width="7.42578125" style="301" customWidth="1"/>
    <col min="13308" max="13308" width="6.7109375" style="301" customWidth="1"/>
    <col min="13309" max="13309" width="8.85546875" style="301" customWidth="1"/>
    <col min="13310" max="13552" width="8.85546875" style="301"/>
    <col min="13553" max="13553" width="0" style="301" hidden="1" customWidth="1"/>
    <col min="13554" max="13554" width="2.7109375" style="301" customWidth="1"/>
    <col min="13555" max="13555" width="3" style="301" customWidth="1"/>
    <col min="13556" max="13556" width="3.7109375" style="301" customWidth="1"/>
    <col min="13557" max="13557" width="3.42578125" style="301" customWidth="1"/>
    <col min="13558" max="13558" width="45.28515625" style="301" customWidth="1"/>
    <col min="13559" max="13559" width="7.42578125" style="301" customWidth="1"/>
    <col min="13560" max="13561" width="10.42578125" style="301" customWidth="1"/>
    <col min="13562" max="13562" width="7.28515625" style="301" customWidth="1"/>
    <col min="13563" max="13563" width="7.42578125" style="301" customWidth="1"/>
    <col min="13564" max="13564" width="6.7109375" style="301" customWidth="1"/>
    <col min="13565" max="13565" width="8.85546875" style="301" customWidth="1"/>
    <col min="13566" max="13808" width="8.85546875" style="301"/>
    <col min="13809" max="13809" width="0" style="301" hidden="1" customWidth="1"/>
    <col min="13810" max="13810" width="2.7109375" style="301" customWidth="1"/>
    <col min="13811" max="13811" width="3" style="301" customWidth="1"/>
    <col min="13812" max="13812" width="3.7109375" style="301" customWidth="1"/>
    <col min="13813" max="13813" width="3.42578125" style="301" customWidth="1"/>
    <col min="13814" max="13814" width="45.28515625" style="301" customWidth="1"/>
    <col min="13815" max="13815" width="7.42578125" style="301" customWidth="1"/>
    <col min="13816" max="13817" width="10.42578125" style="301" customWidth="1"/>
    <col min="13818" max="13818" width="7.28515625" style="301" customWidth="1"/>
    <col min="13819" max="13819" width="7.42578125" style="301" customWidth="1"/>
    <col min="13820" max="13820" width="6.7109375" style="301" customWidth="1"/>
    <col min="13821" max="13821" width="8.85546875" style="301" customWidth="1"/>
    <col min="13822" max="14064" width="8.85546875" style="301"/>
    <col min="14065" max="14065" width="0" style="301" hidden="1" customWidth="1"/>
    <col min="14066" max="14066" width="2.7109375" style="301" customWidth="1"/>
    <col min="14067" max="14067" width="3" style="301" customWidth="1"/>
    <col min="14068" max="14068" width="3.7109375" style="301" customWidth="1"/>
    <col min="14069" max="14069" width="3.42578125" style="301" customWidth="1"/>
    <col min="14070" max="14070" width="45.28515625" style="301" customWidth="1"/>
    <col min="14071" max="14071" width="7.42578125" style="301" customWidth="1"/>
    <col min="14072" max="14073" width="10.42578125" style="301" customWidth="1"/>
    <col min="14074" max="14074" width="7.28515625" style="301" customWidth="1"/>
    <col min="14075" max="14075" width="7.42578125" style="301" customWidth="1"/>
    <col min="14076" max="14076" width="6.7109375" style="301" customWidth="1"/>
    <col min="14077" max="14077" width="8.85546875" style="301" customWidth="1"/>
    <col min="14078" max="14320" width="8.85546875" style="301"/>
    <col min="14321" max="14321" width="0" style="301" hidden="1" customWidth="1"/>
    <col min="14322" max="14322" width="2.7109375" style="301" customWidth="1"/>
    <col min="14323" max="14323" width="3" style="301" customWidth="1"/>
    <col min="14324" max="14324" width="3.7109375" style="301" customWidth="1"/>
    <col min="14325" max="14325" width="3.42578125" style="301" customWidth="1"/>
    <col min="14326" max="14326" width="45.28515625" style="301" customWidth="1"/>
    <col min="14327" max="14327" width="7.42578125" style="301" customWidth="1"/>
    <col min="14328" max="14329" width="10.42578125" style="301" customWidth="1"/>
    <col min="14330" max="14330" width="7.28515625" style="301" customWidth="1"/>
    <col min="14331" max="14331" width="7.42578125" style="301" customWidth="1"/>
    <col min="14332" max="14332" width="6.7109375" style="301" customWidth="1"/>
    <col min="14333" max="14333" width="8.85546875" style="301" customWidth="1"/>
    <col min="14334" max="14576" width="8.85546875" style="301"/>
    <col min="14577" max="14577" width="0" style="301" hidden="1" customWidth="1"/>
    <col min="14578" max="14578" width="2.7109375" style="301" customWidth="1"/>
    <col min="14579" max="14579" width="3" style="301" customWidth="1"/>
    <col min="14580" max="14580" width="3.7109375" style="301" customWidth="1"/>
    <col min="14581" max="14581" width="3.42578125" style="301" customWidth="1"/>
    <col min="14582" max="14582" width="45.28515625" style="301" customWidth="1"/>
    <col min="14583" max="14583" width="7.42578125" style="301" customWidth="1"/>
    <col min="14584" max="14585" width="10.42578125" style="301" customWidth="1"/>
    <col min="14586" max="14586" width="7.28515625" style="301" customWidth="1"/>
    <col min="14587" max="14587" width="7.42578125" style="301" customWidth="1"/>
    <col min="14588" max="14588" width="6.7109375" style="301" customWidth="1"/>
    <col min="14589" max="14589" width="8.85546875" style="301" customWidth="1"/>
    <col min="14590" max="14832" width="8.85546875" style="301"/>
    <col min="14833" max="14833" width="0" style="301" hidden="1" customWidth="1"/>
    <col min="14834" max="14834" width="2.7109375" style="301" customWidth="1"/>
    <col min="14835" max="14835" width="3" style="301" customWidth="1"/>
    <col min="14836" max="14836" width="3.7109375" style="301" customWidth="1"/>
    <col min="14837" max="14837" width="3.42578125" style="301" customWidth="1"/>
    <col min="14838" max="14838" width="45.28515625" style="301" customWidth="1"/>
    <col min="14839" max="14839" width="7.42578125" style="301" customWidth="1"/>
    <col min="14840" max="14841" width="10.42578125" style="301" customWidth="1"/>
    <col min="14842" max="14842" width="7.28515625" style="301" customWidth="1"/>
    <col min="14843" max="14843" width="7.42578125" style="301" customWidth="1"/>
    <col min="14844" max="14844" width="6.7109375" style="301" customWidth="1"/>
    <col min="14845" max="14845" width="8.85546875" style="301" customWidth="1"/>
    <col min="14846" max="15088" width="8.85546875" style="301"/>
    <col min="15089" max="15089" width="0" style="301" hidden="1" customWidth="1"/>
    <col min="15090" max="15090" width="2.7109375" style="301" customWidth="1"/>
    <col min="15091" max="15091" width="3" style="301" customWidth="1"/>
    <col min="15092" max="15092" width="3.7109375" style="301" customWidth="1"/>
    <col min="15093" max="15093" width="3.42578125" style="301" customWidth="1"/>
    <col min="15094" max="15094" width="45.28515625" style="301" customWidth="1"/>
    <col min="15095" max="15095" width="7.42578125" style="301" customWidth="1"/>
    <col min="15096" max="15097" width="10.42578125" style="301" customWidth="1"/>
    <col min="15098" max="15098" width="7.28515625" style="301" customWidth="1"/>
    <col min="15099" max="15099" width="7.42578125" style="301" customWidth="1"/>
    <col min="15100" max="15100" width="6.7109375" style="301" customWidth="1"/>
    <col min="15101" max="15101" width="8.85546875" style="301" customWidth="1"/>
    <col min="15102" max="15344" width="8.85546875" style="301"/>
    <col min="15345" max="15345" width="0" style="301" hidden="1" customWidth="1"/>
    <col min="15346" max="15346" width="2.7109375" style="301" customWidth="1"/>
    <col min="15347" max="15347" width="3" style="301" customWidth="1"/>
    <col min="15348" max="15348" width="3.7109375" style="301" customWidth="1"/>
    <col min="15349" max="15349" width="3.42578125" style="301" customWidth="1"/>
    <col min="15350" max="15350" width="45.28515625" style="301" customWidth="1"/>
    <col min="15351" max="15351" width="7.42578125" style="301" customWidth="1"/>
    <col min="15352" max="15353" width="10.42578125" style="301" customWidth="1"/>
    <col min="15354" max="15354" width="7.28515625" style="301" customWidth="1"/>
    <col min="15355" max="15355" width="7.42578125" style="301" customWidth="1"/>
    <col min="15356" max="15356" width="6.7109375" style="301" customWidth="1"/>
    <col min="15357" max="15357" width="8.85546875" style="301" customWidth="1"/>
    <col min="15358" max="15600" width="8.85546875" style="301"/>
    <col min="15601" max="15601" width="0" style="301" hidden="1" customWidth="1"/>
    <col min="15602" max="15602" width="2.7109375" style="301" customWidth="1"/>
    <col min="15603" max="15603" width="3" style="301" customWidth="1"/>
    <col min="15604" max="15604" width="3.7109375" style="301" customWidth="1"/>
    <col min="15605" max="15605" width="3.42578125" style="301" customWidth="1"/>
    <col min="15606" max="15606" width="45.28515625" style="301" customWidth="1"/>
    <col min="15607" max="15607" width="7.42578125" style="301" customWidth="1"/>
    <col min="15608" max="15609" width="10.42578125" style="301" customWidth="1"/>
    <col min="15610" max="15610" width="7.28515625" style="301" customWidth="1"/>
    <col min="15611" max="15611" width="7.42578125" style="301" customWidth="1"/>
    <col min="15612" max="15612" width="6.7109375" style="301" customWidth="1"/>
    <col min="15613" max="15613" width="8.85546875" style="301" customWidth="1"/>
    <col min="15614" max="15856" width="8.85546875" style="301"/>
    <col min="15857" max="15857" width="0" style="301" hidden="1" customWidth="1"/>
    <col min="15858" max="15858" width="2.7109375" style="301" customWidth="1"/>
    <col min="15859" max="15859" width="3" style="301" customWidth="1"/>
    <col min="15860" max="15860" width="3.7109375" style="301" customWidth="1"/>
    <col min="15861" max="15861" width="3.42578125" style="301" customWidth="1"/>
    <col min="15862" max="15862" width="45.28515625" style="301" customWidth="1"/>
    <col min="15863" max="15863" width="7.42578125" style="301" customWidth="1"/>
    <col min="15864" max="15865" width="10.42578125" style="301" customWidth="1"/>
    <col min="15866" max="15866" width="7.28515625" style="301" customWidth="1"/>
    <col min="15867" max="15867" width="7.42578125" style="301" customWidth="1"/>
    <col min="15868" max="15868" width="6.7109375" style="301" customWidth="1"/>
    <col min="15869" max="15869" width="8.85546875" style="301" customWidth="1"/>
    <col min="15870" max="16112" width="8.85546875" style="301"/>
    <col min="16113" max="16113" width="0" style="301" hidden="1" customWidth="1"/>
    <col min="16114" max="16114" width="2.7109375" style="301" customWidth="1"/>
    <col min="16115" max="16115" width="3" style="301" customWidth="1"/>
    <col min="16116" max="16116" width="3.7109375" style="301" customWidth="1"/>
    <col min="16117" max="16117" width="3.42578125" style="301" customWidth="1"/>
    <col min="16118" max="16118" width="45.28515625" style="301" customWidth="1"/>
    <col min="16119" max="16119" width="7.42578125" style="301" customWidth="1"/>
    <col min="16120" max="16121" width="10.42578125" style="301" customWidth="1"/>
    <col min="16122" max="16122" width="7.28515625" style="301" customWidth="1"/>
    <col min="16123" max="16123" width="7.42578125" style="301" customWidth="1"/>
    <col min="16124" max="16124" width="6.7109375" style="301" customWidth="1"/>
    <col min="16125" max="16125" width="8.85546875" style="301" customWidth="1"/>
    <col min="16126" max="16384" width="8.85546875" style="301"/>
  </cols>
  <sheetData>
    <row r="1" spans="2:31" x14ac:dyDescent="0.25">
      <c r="B1" s="355" t="s">
        <v>305</v>
      </c>
      <c r="C1" s="355"/>
      <c r="D1" s="355"/>
      <c r="E1" s="355"/>
      <c r="F1" s="355"/>
      <c r="G1" s="355"/>
      <c r="H1" s="355"/>
      <c r="I1" s="301"/>
    </row>
    <row r="2" spans="2:31" ht="12" customHeight="1" x14ac:dyDescent="0.25">
      <c r="B2" s="354" t="s">
        <v>107</v>
      </c>
      <c r="C2" s="354"/>
      <c r="D2" s="354"/>
      <c r="E2" s="354"/>
      <c r="F2" s="354"/>
      <c r="G2" s="354"/>
      <c r="H2" s="354"/>
      <c r="I2" s="354"/>
    </row>
    <row r="3" spans="2:31" ht="15" customHeight="1" x14ac:dyDescent="0.25">
      <c r="B3" s="354" t="s">
        <v>307</v>
      </c>
      <c r="C3" s="354"/>
      <c r="D3" s="354"/>
      <c r="E3" s="354"/>
      <c r="F3" s="354"/>
    </row>
    <row r="4" spans="2:31" s="303" customFormat="1" ht="12.75" x14ac:dyDescent="0.2">
      <c r="B4" s="303" t="s">
        <v>109</v>
      </c>
      <c r="C4" s="304"/>
      <c r="G4" s="304"/>
      <c r="H4" s="194"/>
      <c r="I4" s="288"/>
      <c r="J4" s="288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</row>
    <row r="5" spans="2:31" s="303" customFormat="1" ht="12.75" x14ac:dyDescent="0.2">
      <c r="B5" s="17" t="s">
        <v>110</v>
      </c>
      <c r="C5" s="17"/>
      <c r="D5" s="17"/>
      <c r="E5" s="17"/>
      <c r="F5" s="17"/>
      <c r="G5" s="304"/>
      <c r="H5" s="194"/>
      <c r="I5" s="288"/>
      <c r="J5" s="288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2:31" s="303" customFormat="1" ht="12.75" x14ac:dyDescent="0.2">
      <c r="B6" s="17"/>
      <c r="C6" s="17"/>
      <c r="D6" s="17"/>
      <c r="E6" s="18"/>
      <c r="F6" s="17"/>
      <c r="G6" s="304"/>
      <c r="H6" s="194"/>
      <c r="I6" s="288"/>
      <c r="J6" s="288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</row>
    <row r="7" spans="2:31" x14ac:dyDescent="0.25">
      <c r="B7" s="340" t="s">
        <v>111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</row>
    <row r="8" spans="2:31" ht="13.5" customHeight="1" x14ac:dyDescent="0.25">
      <c r="B8" s="340" t="s">
        <v>112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</row>
    <row r="9" spans="2:31" ht="13.5" customHeight="1" x14ac:dyDescent="0.25">
      <c r="B9" s="340" t="s">
        <v>113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</row>
    <row r="10" spans="2:31" ht="13.5" customHeight="1" x14ac:dyDescent="0.25">
      <c r="B10" s="13"/>
      <c r="C10" s="13"/>
      <c r="D10" s="13"/>
      <c r="E10" s="13"/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</row>
    <row r="11" spans="2:31" ht="13.5" customHeight="1" thickBot="1" x14ac:dyDescent="0.3">
      <c r="B11" s="13"/>
      <c r="C11" s="13"/>
      <c r="D11" s="13"/>
      <c r="E11" s="13"/>
      <c r="F11" s="13"/>
      <c r="G11" s="13"/>
      <c r="H11" s="6"/>
      <c r="I11" s="6"/>
      <c r="J11" s="6"/>
      <c r="K11" s="6"/>
      <c r="L11" s="6"/>
      <c r="M11" s="6"/>
      <c r="N11" s="6"/>
      <c r="O11" s="6" t="s">
        <v>98</v>
      </c>
      <c r="P11" s="6"/>
    </row>
    <row r="12" spans="2:31" ht="37.5" customHeight="1" x14ac:dyDescent="0.25">
      <c r="B12" s="356" t="s">
        <v>12</v>
      </c>
      <c r="C12" s="356"/>
      <c r="D12" s="356"/>
      <c r="E12" s="356"/>
      <c r="F12" s="356"/>
      <c r="G12" s="336"/>
      <c r="H12" s="337" t="s">
        <v>13</v>
      </c>
      <c r="I12" s="338" t="s">
        <v>306</v>
      </c>
      <c r="J12" s="338" t="s">
        <v>297</v>
      </c>
      <c r="K12" s="337" t="s">
        <v>114</v>
      </c>
      <c r="L12" s="337" t="s">
        <v>115</v>
      </c>
      <c r="M12" s="337" t="s">
        <v>97</v>
      </c>
      <c r="N12" s="339" t="s">
        <v>298</v>
      </c>
      <c r="O12" s="337" t="s">
        <v>116</v>
      </c>
      <c r="P12" s="339" t="s">
        <v>298</v>
      </c>
      <c r="Q12" s="299" t="s">
        <v>304</v>
      </c>
      <c r="R12" s="192" t="s">
        <v>114</v>
      </c>
      <c r="S12" s="22" t="s">
        <v>115</v>
      </c>
      <c r="T12" s="22" t="s">
        <v>97</v>
      </c>
      <c r="U12" s="23" t="s">
        <v>116</v>
      </c>
      <c r="V12" s="299" t="s">
        <v>304</v>
      </c>
      <c r="W12" s="192" t="s">
        <v>114</v>
      </c>
      <c r="X12" s="22" t="s">
        <v>115</v>
      </c>
      <c r="Y12" s="22" t="s">
        <v>97</v>
      </c>
      <c r="Z12" s="23" t="s">
        <v>116</v>
      </c>
    </row>
    <row r="13" spans="2:31" hidden="1" x14ac:dyDescent="0.25">
      <c r="B13" s="24"/>
      <c r="C13" s="197"/>
      <c r="D13" s="197"/>
      <c r="E13" s="197"/>
      <c r="F13" s="26" t="s">
        <v>117</v>
      </c>
      <c r="G13" s="27"/>
      <c r="H13" s="289"/>
      <c r="I13" s="290"/>
      <c r="J13" s="290"/>
      <c r="K13" s="196"/>
      <c r="L13" s="197"/>
      <c r="M13" s="198"/>
      <c r="N13" s="199"/>
      <c r="O13" s="199"/>
      <c r="P13" s="291"/>
    </row>
    <row r="14" spans="2:31" x14ac:dyDescent="0.25">
      <c r="B14" s="319"/>
      <c r="C14" s="352" t="s">
        <v>118</v>
      </c>
      <c r="D14" s="352"/>
      <c r="E14" s="352"/>
      <c r="F14" s="352"/>
      <c r="G14" s="316"/>
      <c r="H14" s="165" t="s">
        <v>14</v>
      </c>
      <c r="I14" s="180">
        <f>I15+I30</f>
        <v>5746</v>
      </c>
      <c r="J14" s="180">
        <f>J15+J31+J261</f>
        <v>159</v>
      </c>
      <c r="K14" s="180">
        <f>K15+K31</f>
        <v>1700</v>
      </c>
      <c r="L14" s="180">
        <f>L15+L31</f>
        <v>1311</v>
      </c>
      <c r="M14" s="180">
        <f>M15+M31</f>
        <v>1269</v>
      </c>
      <c r="N14" s="180">
        <f>N15+N31+N261</f>
        <v>125</v>
      </c>
      <c r="O14" s="180">
        <f>O15+O31</f>
        <v>1466</v>
      </c>
      <c r="P14" s="180">
        <f>P15+P31+P261</f>
        <v>34</v>
      </c>
      <c r="AC14" s="203"/>
      <c r="AD14" s="203"/>
      <c r="AE14" s="203"/>
    </row>
    <row r="15" spans="2:31" x14ac:dyDescent="0.25">
      <c r="B15" s="319"/>
      <c r="C15" s="159" t="s">
        <v>15</v>
      </c>
      <c r="D15" s="316"/>
      <c r="E15" s="316"/>
      <c r="F15" s="295"/>
      <c r="G15" s="316"/>
      <c r="H15" s="165" t="s">
        <v>16</v>
      </c>
      <c r="I15" s="180">
        <f>K15+M15</f>
        <v>818</v>
      </c>
      <c r="J15" s="180">
        <f t="shared" ref="J15:P15" si="0">+J28</f>
        <v>0</v>
      </c>
      <c r="K15" s="180">
        <f>K29</f>
        <v>573</v>
      </c>
      <c r="L15" s="180">
        <f t="shared" si="0"/>
        <v>0</v>
      </c>
      <c r="M15" s="180">
        <f t="shared" si="0"/>
        <v>245</v>
      </c>
      <c r="N15" s="180">
        <f t="shared" si="0"/>
        <v>0</v>
      </c>
      <c r="O15" s="180">
        <f t="shared" si="0"/>
        <v>0</v>
      </c>
      <c r="P15" s="180">
        <f t="shared" si="0"/>
        <v>0</v>
      </c>
      <c r="AC15" s="203"/>
      <c r="AD15" s="203"/>
      <c r="AE15" s="203"/>
    </row>
    <row r="16" spans="2:31" hidden="1" x14ac:dyDescent="0.25">
      <c r="B16" s="319"/>
      <c r="C16" s="316"/>
      <c r="D16" s="159" t="s">
        <v>119</v>
      </c>
      <c r="E16" s="295"/>
      <c r="F16" s="295"/>
      <c r="G16" s="316"/>
      <c r="H16" s="165" t="s">
        <v>120</v>
      </c>
      <c r="I16" s="180">
        <f t="shared" ref="I16:K22" si="1">I17</f>
        <v>0</v>
      </c>
      <c r="J16" s="180">
        <f t="shared" si="1"/>
        <v>0</v>
      </c>
      <c r="K16" s="180">
        <f t="shared" si="1"/>
        <v>0</v>
      </c>
      <c r="L16" s="180">
        <f>L17</f>
        <v>0</v>
      </c>
      <c r="M16" s="180">
        <f>M17</f>
        <v>0</v>
      </c>
      <c r="N16" s="180">
        <f t="shared" ref="N16:P22" si="2">N17</f>
        <v>0</v>
      </c>
      <c r="O16" s="180">
        <f>O17</f>
        <v>0</v>
      </c>
      <c r="P16" s="180">
        <f t="shared" si="2"/>
        <v>0</v>
      </c>
      <c r="AC16" s="203"/>
      <c r="AD16" s="203"/>
      <c r="AE16" s="203"/>
    </row>
    <row r="17" spans="2:31" hidden="1" x14ac:dyDescent="0.25">
      <c r="B17" s="319"/>
      <c r="C17" s="316"/>
      <c r="D17" s="159"/>
      <c r="E17" s="159" t="s">
        <v>121</v>
      </c>
      <c r="F17" s="159" t="s">
        <v>122</v>
      </c>
      <c r="G17" s="162"/>
      <c r="H17" s="165" t="s">
        <v>123</v>
      </c>
      <c r="I17" s="180">
        <f t="shared" si="1"/>
        <v>0</v>
      </c>
      <c r="J17" s="180">
        <f t="shared" si="1"/>
        <v>0</v>
      </c>
      <c r="K17" s="180">
        <f t="shared" si="1"/>
        <v>0</v>
      </c>
      <c r="L17" s="180">
        <f>L18+L20</f>
        <v>0</v>
      </c>
      <c r="M17" s="180">
        <f>M18+M20</f>
        <v>0</v>
      </c>
      <c r="N17" s="180">
        <f t="shared" si="2"/>
        <v>0</v>
      </c>
      <c r="O17" s="180">
        <f>O18+O20</f>
        <v>0</v>
      </c>
      <c r="P17" s="180">
        <f t="shared" si="2"/>
        <v>0</v>
      </c>
      <c r="AC17" s="203"/>
      <c r="AD17" s="203"/>
      <c r="AE17" s="203"/>
    </row>
    <row r="18" spans="2:31" hidden="1" x14ac:dyDescent="0.25">
      <c r="B18" s="319"/>
      <c r="C18" s="316"/>
      <c r="D18" s="159"/>
      <c r="E18" s="295"/>
      <c r="F18" s="159" t="s">
        <v>124</v>
      </c>
      <c r="G18" s="162"/>
      <c r="H18" s="165" t="s">
        <v>125</v>
      </c>
      <c r="I18" s="180">
        <f t="shared" si="1"/>
        <v>0</v>
      </c>
      <c r="J18" s="180">
        <f t="shared" si="1"/>
        <v>0</v>
      </c>
      <c r="K18" s="180">
        <f t="shared" si="1"/>
        <v>0</v>
      </c>
      <c r="L18" s="180">
        <f>L19</f>
        <v>0</v>
      </c>
      <c r="M18" s="180">
        <f>M19</f>
        <v>0</v>
      </c>
      <c r="N18" s="180">
        <f t="shared" si="2"/>
        <v>0</v>
      </c>
      <c r="O18" s="180">
        <f>O19</f>
        <v>0</v>
      </c>
      <c r="P18" s="180">
        <f t="shared" si="2"/>
        <v>0</v>
      </c>
      <c r="AC18" s="203"/>
      <c r="AD18" s="203"/>
      <c r="AE18" s="203"/>
    </row>
    <row r="19" spans="2:31" hidden="1" x14ac:dyDescent="0.25">
      <c r="B19" s="317" t="s">
        <v>126</v>
      </c>
      <c r="C19" s="316"/>
      <c r="D19" s="159"/>
      <c r="E19" s="295"/>
      <c r="F19" s="295"/>
      <c r="G19" s="316"/>
      <c r="H19" s="316" t="s">
        <v>127</v>
      </c>
      <c r="I19" s="180">
        <f t="shared" si="1"/>
        <v>0</v>
      </c>
      <c r="J19" s="180">
        <f t="shared" si="1"/>
        <v>0</v>
      </c>
      <c r="K19" s="180">
        <f t="shared" si="1"/>
        <v>0</v>
      </c>
      <c r="L19" s="211"/>
      <c r="M19" s="211"/>
      <c r="N19" s="180">
        <f t="shared" si="2"/>
        <v>0</v>
      </c>
      <c r="O19" s="211"/>
      <c r="P19" s="180">
        <f t="shared" si="2"/>
        <v>0</v>
      </c>
      <c r="AC19" s="203"/>
      <c r="AD19" s="203"/>
      <c r="AE19" s="203"/>
    </row>
    <row r="20" spans="2:31" ht="6.75" hidden="1" customHeight="1" x14ac:dyDescent="0.25">
      <c r="B20" s="317"/>
      <c r="C20" s="316"/>
      <c r="D20" s="316"/>
      <c r="E20" s="316"/>
      <c r="F20" s="321" t="s">
        <v>128</v>
      </c>
      <c r="G20" s="322"/>
      <c r="H20" s="161" t="s">
        <v>129</v>
      </c>
      <c r="I20" s="180">
        <f t="shared" si="1"/>
        <v>0</v>
      </c>
      <c r="J20" s="180">
        <f t="shared" si="1"/>
        <v>0</v>
      </c>
      <c r="K20" s="180">
        <f t="shared" si="1"/>
        <v>0</v>
      </c>
      <c r="L20" s="180">
        <f>L22</f>
        <v>0</v>
      </c>
      <c r="M20" s="180">
        <f>M22</f>
        <v>0</v>
      </c>
      <c r="N20" s="180">
        <f t="shared" si="2"/>
        <v>0</v>
      </c>
      <c r="O20" s="180">
        <f>O22</f>
        <v>0</v>
      </c>
      <c r="P20" s="180">
        <f t="shared" si="2"/>
        <v>0</v>
      </c>
      <c r="AC20" s="203"/>
      <c r="AD20" s="203"/>
      <c r="AE20" s="203"/>
    </row>
    <row r="21" spans="2:31" ht="6.75" hidden="1" customHeight="1" x14ac:dyDescent="0.25">
      <c r="B21" s="317"/>
      <c r="C21" s="316"/>
      <c r="D21" s="316"/>
      <c r="E21" s="316"/>
      <c r="F21" s="321" t="s">
        <v>130</v>
      </c>
      <c r="G21" s="322"/>
      <c r="H21" s="161"/>
      <c r="I21" s="180">
        <f t="shared" si="1"/>
        <v>0</v>
      </c>
      <c r="J21" s="180">
        <f t="shared" si="1"/>
        <v>0</v>
      </c>
      <c r="K21" s="180">
        <f t="shared" si="1"/>
        <v>0</v>
      </c>
      <c r="L21" s="180"/>
      <c r="M21" s="180"/>
      <c r="N21" s="180">
        <f t="shared" si="2"/>
        <v>0</v>
      </c>
      <c r="O21" s="180"/>
      <c r="P21" s="180">
        <f t="shared" si="2"/>
        <v>0</v>
      </c>
      <c r="AC21" s="203"/>
      <c r="AD21" s="203"/>
      <c r="AE21" s="203"/>
    </row>
    <row r="22" spans="2:31" hidden="1" x14ac:dyDescent="0.25">
      <c r="B22" s="317" t="s">
        <v>131</v>
      </c>
      <c r="C22" s="316"/>
      <c r="D22" s="316"/>
      <c r="E22" s="316"/>
      <c r="F22" s="295"/>
      <c r="G22" s="316"/>
      <c r="H22" s="316" t="s">
        <v>132</v>
      </c>
      <c r="I22" s="180">
        <f t="shared" si="1"/>
        <v>0</v>
      </c>
      <c r="J22" s="180">
        <f t="shared" si="1"/>
        <v>0</v>
      </c>
      <c r="K22" s="180">
        <f t="shared" si="1"/>
        <v>0</v>
      </c>
      <c r="L22" s="211"/>
      <c r="M22" s="211"/>
      <c r="N22" s="180">
        <f t="shared" si="2"/>
        <v>0</v>
      </c>
      <c r="O22" s="211"/>
      <c r="P22" s="180">
        <f t="shared" si="2"/>
        <v>0</v>
      </c>
      <c r="AC22" s="203"/>
      <c r="AD22" s="203"/>
      <c r="AE22" s="203"/>
    </row>
    <row r="23" spans="2:31" x14ac:dyDescent="0.25">
      <c r="B23" s="317"/>
      <c r="C23" s="316"/>
      <c r="D23" s="159" t="s">
        <v>17</v>
      </c>
      <c r="E23" s="316"/>
      <c r="F23" s="295"/>
      <c r="G23" s="316"/>
      <c r="H23" s="162"/>
      <c r="I23" s="180"/>
      <c r="J23" s="180"/>
      <c r="K23" s="180"/>
      <c r="L23" s="180"/>
      <c r="M23" s="180"/>
      <c r="N23" s="180"/>
      <c r="O23" s="180"/>
      <c r="P23" s="180"/>
      <c r="AC23" s="203"/>
      <c r="AD23" s="203"/>
      <c r="AE23" s="203"/>
    </row>
    <row r="24" spans="2:31" hidden="1" x14ac:dyDescent="0.25">
      <c r="B24" s="317"/>
      <c r="C24" s="316"/>
      <c r="D24" s="159"/>
      <c r="E24" s="159" t="s">
        <v>133</v>
      </c>
      <c r="F24" s="159" t="s">
        <v>18</v>
      </c>
      <c r="G24" s="162"/>
      <c r="H24" s="162" t="s">
        <v>134</v>
      </c>
      <c r="I24" s="180">
        <f t="shared" ref="I24:P24" si="3">I25+I28</f>
        <v>818</v>
      </c>
      <c r="J24" s="180">
        <f t="shared" si="3"/>
        <v>0</v>
      </c>
      <c r="K24" s="180">
        <f t="shared" si="3"/>
        <v>573</v>
      </c>
      <c r="L24" s="180">
        <f t="shared" si="3"/>
        <v>0</v>
      </c>
      <c r="M24" s="180">
        <f t="shared" si="3"/>
        <v>245</v>
      </c>
      <c r="N24" s="180">
        <f t="shared" si="3"/>
        <v>0</v>
      </c>
      <c r="O24" s="180">
        <f t="shared" si="3"/>
        <v>0</v>
      </c>
      <c r="P24" s="180">
        <f t="shared" si="3"/>
        <v>0</v>
      </c>
      <c r="AC24" s="203"/>
      <c r="AD24" s="203"/>
      <c r="AE24" s="203"/>
    </row>
    <row r="25" spans="2:31" hidden="1" x14ac:dyDescent="0.25">
      <c r="B25" s="317"/>
      <c r="C25" s="316"/>
      <c r="D25" s="316"/>
      <c r="E25" s="316"/>
      <c r="F25" s="178" t="s">
        <v>135</v>
      </c>
      <c r="G25" s="318"/>
      <c r="H25" s="161" t="s">
        <v>136</v>
      </c>
      <c r="I25" s="180">
        <f t="shared" ref="I25:P25" si="4">I26</f>
        <v>0</v>
      </c>
      <c r="J25" s="180">
        <f t="shared" si="4"/>
        <v>0</v>
      </c>
      <c r="K25" s="180">
        <f t="shared" si="4"/>
        <v>0</v>
      </c>
      <c r="L25" s="180">
        <f t="shared" si="4"/>
        <v>0</v>
      </c>
      <c r="M25" s="180">
        <f t="shared" si="4"/>
        <v>0</v>
      </c>
      <c r="N25" s="180">
        <f t="shared" si="4"/>
        <v>0</v>
      </c>
      <c r="O25" s="180">
        <f t="shared" si="4"/>
        <v>0</v>
      </c>
      <c r="P25" s="180">
        <f t="shared" si="4"/>
        <v>0</v>
      </c>
      <c r="AC25" s="203"/>
      <c r="AD25" s="203"/>
      <c r="AE25" s="203"/>
    </row>
    <row r="26" spans="2:31" hidden="1" x14ac:dyDescent="0.25">
      <c r="B26" s="317" t="s">
        <v>137</v>
      </c>
      <c r="C26" s="316"/>
      <c r="D26" s="316"/>
      <c r="E26" s="316"/>
      <c r="F26" s="295"/>
      <c r="G26" s="316"/>
      <c r="H26" s="316" t="s">
        <v>138</v>
      </c>
      <c r="I26" s="211"/>
      <c r="J26" s="211"/>
      <c r="K26" s="211"/>
      <c r="L26" s="211"/>
      <c r="M26" s="211"/>
      <c r="N26" s="211"/>
      <c r="O26" s="211"/>
      <c r="P26" s="211"/>
      <c r="AC26" s="203"/>
      <c r="AD26" s="203"/>
      <c r="AE26" s="203"/>
    </row>
    <row r="27" spans="2:31" hidden="1" x14ac:dyDescent="0.25">
      <c r="B27" s="317" t="s">
        <v>139</v>
      </c>
      <c r="C27" s="316"/>
      <c r="D27" s="316"/>
      <c r="E27" s="316"/>
      <c r="F27" s="295"/>
      <c r="G27" s="316"/>
      <c r="H27" s="316" t="s">
        <v>140</v>
      </c>
      <c r="I27" s="211"/>
      <c r="J27" s="211"/>
      <c r="K27" s="211"/>
      <c r="L27" s="211"/>
      <c r="M27" s="211"/>
      <c r="N27" s="211"/>
      <c r="O27" s="211"/>
      <c r="P27" s="211"/>
      <c r="AC27" s="203"/>
      <c r="AD27" s="203"/>
      <c r="AE27" s="203"/>
    </row>
    <row r="28" spans="2:31" ht="18" customHeight="1" x14ac:dyDescent="0.25">
      <c r="B28" s="317"/>
      <c r="C28" s="316"/>
      <c r="D28" s="316"/>
      <c r="E28" s="316"/>
      <c r="F28" s="178" t="s">
        <v>19</v>
      </c>
      <c r="G28" s="318"/>
      <c r="H28" s="162" t="s">
        <v>20</v>
      </c>
      <c r="I28" s="211">
        <f>K28+L28+M28+O28</f>
        <v>818</v>
      </c>
      <c r="J28" s="180">
        <f t="shared" ref="J28:P28" si="5">J29</f>
        <v>0</v>
      </c>
      <c r="K28" s="180">
        <f>K29</f>
        <v>573</v>
      </c>
      <c r="L28" s="180">
        <v>0</v>
      </c>
      <c r="M28" s="180">
        <f>M29</f>
        <v>245</v>
      </c>
      <c r="N28" s="180">
        <f t="shared" si="5"/>
        <v>0</v>
      </c>
      <c r="O28" s="180">
        <f t="shared" si="5"/>
        <v>0</v>
      </c>
      <c r="P28" s="180">
        <f t="shared" si="5"/>
        <v>0</v>
      </c>
      <c r="AC28" s="203"/>
      <c r="AD28" s="203"/>
      <c r="AE28" s="203"/>
    </row>
    <row r="29" spans="2:31" ht="18" customHeight="1" x14ac:dyDescent="0.25">
      <c r="B29" s="295" t="s">
        <v>141</v>
      </c>
      <c r="C29" s="295"/>
      <c r="D29" s="295"/>
      <c r="E29" s="295"/>
      <c r="F29" s="295"/>
      <c r="G29" s="316"/>
      <c r="H29" s="316" t="s">
        <v>21</v>
      </c>
      <c r="I29" s="211">
        <f>K29+L29+M29+O29</f>
        <v>818</v>
      </c>
      <c r="J29" s="211">
        <v>0</v>
      </c>
      <c r="K29" s="211">
        <v>573</v>
      </c>
      <c r="L29" s="211">
        <v>0</v>
      </c>
      <c r="M29" s="211">
        <v>245</v>
      </c>
      <c r="N29" s="211">
        <v>0</v>
      </c>
      <c r="O29" s="211">
        <v>0</v>
      </c>
      <c r="P29" s="211">
        <v>0</v>
      </c>
      <c r="AC29" s="203"/>
      <c r="AD29" s="203"/>
      <c r="AE29" s="203"/>
    </row>
    <row r="30" spans="2:31" s="132" customFormat="1" ht="18" customHeight="1" x14ac:dyDescent="0.25">
      <c r="B30" s="317"/>
      <c r="C30" s="357" t="s">
        <v>22</v>
      </c>
      <c r="D30" s="357"/>
      <c r="E30" s="357"/>
      <c r="F30" s="357"/>
      <c r="G30" s="323"/>
      <c r="H30" s="162" t="s">
        <v>23</v>
      </c>
      <c r="I30" s="180">
        <v>4928</v>
      </c>
      <c r="J30" s="180">
        <f>J32</f>
        <v>159</v>
      </c>
      <c r="K30" s="180">
        <f>K31</f>
        <v>1127</v>
      </c>
      <c r="L30" s="180">
        <f t="shared" ref="L30:P30" si="6">L31</f>
        <v>1311</v>
      </c>
      <c r="M30" s="180">
        <f t="shared" si="6"/>
        <v>1024</v>
      </c>
      <c r="N30" s="180">
        <f>N32</f>
        <v>125</v>
      </c>
      <c r="O30" s="180">
        <f t="shared" si="6"/>
        <v>1466</v>
      </c>
      <c r="P30" s="180">
        <f t="shared" si="6"/>
        <v>34</v>
      </c>
      <c r="Q30" s="203">
        <f>R30+S30+T30+U30</f>
        <v>-2928</v>
      </c>
      <c r="R30" s="305">
        <f>1800-K30</f>
        <v>673</v>
      </c>
      <c r="S30" s="305">
        <f>125-L30</f>
        <v>-1186</v>
      </c>
      <c r="T30" s="305">
        <f>63-M30</f>
        <v>-961</v>
      </c>
      <c r="U30" s="305">
        <f>12-O30</f>
        <v>-1454</v>
      </c>
      <c r="V30" s="312">
        <f>W30+X30+Y30+Z30</f>
        <v>2818</v>
      </c>
      <c r="W30" s="313">
        <f>K30+R30+K29</f>
        <v>2373</v>
      </c>
      <c r="X30" s="313">
        <f>L30+S30+L29</f>
        <v>125</v>
      </c>
      <c r="Y30" s="313">
        <f>M30+T30+M29</f>
        <v>308</v>
      </c>
      <c r="Z30" s="313">
        <f>U30+O30+O29</f>
        <v>12</v>
      </c>
      <c r="AC30" s="203"/>
      <c r="AD30" s="203"/>
      <c r="AE30" s="203"/>
    </row>
    <row r="31" spans="2:31" s="132" customFormat="1" ht="18" customHeight="1" x14ac:dyDescent="0.25">
      <c r="B31" s="317" t="s">
        <v>24</v>
      </c>
      <c r="C31" s="316"/>
      <c r="D31" s="316"/>
      <c r="E31" s="316"/>
      <c r="F31" s="295"/>
      <c r="G31" s="316"/>
      <c r="H31" s="316" t="s">
        <v>25</v>
      </c>
      <c r="I31" s="211">
        <f>K31+L31+M31+O31</f>
        <v>4928</v>
      </c>
      <c r="J31" s="211">
        <f>J32</f>
        <v>159</v>
      </c>
      <c r="K31" s="211">
        <f>K41-K29</f>
        <v>1127</v>
      </c>
      <c r="L31" s="211">
        <f t="shared" ref="L31:O31" si="7">L41-L29</f>
        <v>1311</v>
      </c>
      <c r="M31" s="211">
        <f t="shared" si="7"/>
        <v>1024</v>
      </c>
      <c r="N31" s="211">
        <f>N32</f>
        <v>125</v>
      </c>
      <c r="O31" s="211">
        <f t="shared" si="7"/>
        <v>1466</v>
      </c>
      <c r="P31" s="211">
        <f>P32</f>
        <v>34</v>
      </c>
      <c r="Q31" s="203">
        <f>R31+S31+T31+U31</f>
        <v>-2928</v>
      </c>
      <c r="R31" s="305">
        <f>338-K31</f>
        <v>-789</v>
      </c>
      <c r="S31" s="305">
        <f>936-L31</f>
        <v>-375</v>
      </c>
      <c r="T31" s="305">
        <f>505-M31</f>
        <v>-519</v>
      </c>
      <c r="U31" s="305">
        <f>221-O31</f>
        <v>-1245</v>
      </c>
      <c r="V31" s="312">
        <f>W31+X31+Y31+Z31</f>
        <v>2818</v>
      </c>
      <c r="W31" s="313">
        <f>K31+R31+K29</f>
        <v>911</v>
      </c>
      <c r="X31" s="313">
        <f>L31+S31+L29</f>
        <v>936</v>
      </c>
      <c r="Y31" s="313">
        <f>M31+T31+M29</f>
        <v>750</v>
      </c>
      <c r="Z31" s="313">
        <f>U31+O31</f>
        <v>221</v>
      </c>
      <c r="AC31" s="203"/>
      <c r="AD31" s="203"/>
      <c r="AE31" s="203"/>
    </row>
    <row r="32" spans="2:31" s="2" customFormat="1" x14ac:dyDescent="0.25">
      <c r="B32" s="159" t="s">
        <v>26</v>
      </c>
      <c r="C32" s="159"/>
      <c r="D32" s="159"/>
      <c r="E32" s="159"/>
      <c r="F32" s="159"/>
      <c r="G32" s="162" t="s">
        <v>142</v>
      </c>
      <c r="H32" s="162" t="s">
        <v>27</v>
      </c>
      <c r="I32" s="292">
        <f>I33+I37</f>
        <v>5746</v>
      </c>
      <c r="J32" s="292">
        <f t="shared" ref="J32:P32" si="8">J33+J37</f>
        <v>159</v>
      </c>
      <c r="K32" s="292">
        <f t="shared" si="8"/>
        <v>5389</v>
      </c>
      <c r="L32" s="292">
        <f t="shared" si="8"/>
        <v>121</v>
      </c>
      <c r="M32" s="292">
        <f t="shared" si="8"/>
        <v>154</v>
      </c>
      <c r="N32" s="292">
        <f t="shared" si="8"/>
        <v>125</v>
      </c>
      <c r="O32" s="292">
        <f t="shared" si="8"/>
        <v>82</v>
      </c>
      <c r="P32" s="292">
        <f t="shared" si="8"/>
        <v>34</v>
      </c>
      <c r="AC32" s="203"/>
      <c r="AD32" s="203"/>
      <c r="AE32" s="203"/>
    </row>
    <row r="33" spans="2:32" s="2" customFormat="1" x14ac:dyDescent="0.25">
      <c r="B33" s="159"/>
      <c r="C33" s="159" t="s">
        <v>29</v>
      </c>
      <c r="D33" s="295"/>
      <c r="E33" s="295"/>
      <c r="F33" s="295"/>
      <c r="G33" s="316"/>
      <c r="H33" s="293" t="s">
        <v>30</v>
      </c>
      <c r="I33" s="324">
        <f t="shared" ref="I33:P33" si="9">I34+I35+I36</f>
        <v>5391</v>
      </c>
      <c r="J33" s="324">
        <f t="shared" si="9"/>
        <v>123</v>
      </c>
      <c r="K33" s="324">
        <f t="shared" si="9"/>
        <v>5103</v>
      </c>
      <c r="L33" s="324">
        <f t="shared" si="9"/>
        <v>101</v>
      </c>
      <c r="M33" s="324">
        <f t="shared" si="9"/>
        <v>122</v>
      </c>
      <c r="N33" s="324">
        <f t="shared" si="9"/>
        <v>94</v>
      </c>
      <c r="O33" s="324">
        <f t="shared" si="9"/>
        <v>65</v>
      </c>
      <c r="P33" s="324">
        <f t="shared" si="9"/>
        <v>29</v>
      </c>
      <c r="AC33" s="203"/>
      <c r="AD33" s="203"/>
      <c r="AE33" s="203"/>
    </row>
    <row r="34" spans="2:32" s="2" customFormat="1" x14ac:dyDescent="0.25">
      <c r="B34" s="159"/>
      <c r="C34" s="295"/>
      <c r="D34" s="295" t="s">
        <v>31</v>
      </c>
      <c r="E34" s="295"/>
      <c r="F34" s="295"/>
      <c r="G34" s="316"/>
      <c r="H34" s="293" t="s">
        <v>32</v>
      </c>
      <c r="I34" s="324">
        <f t="shared" ref="I34:P34" si="10">I44</f>
        <v>4111</v>
      </c>
      <c r="J34" s="324">
        <f t="shared" si="10"/>
        <v>0</v>
      </c>
      <c r="K34" s="324">
        <f t="shared" si="10"/>
        <v>4111</v>
      </c>
      <c r="L34" s="324">
        <f t="shared" si="10"/>
        <v>0</v>
      </c>
      <c r="M34" s="324">
        <f t="shared" si="10"/>
        <v>0</v>
      </c>
      <c r="N34" s="324">
        <f t="shared" si="10"/>
        <v>0</v>
      </c>
      <c r="O34" s="324">
        <f t="shared" si="10"/>
        <v>0</v>
      </c>
      <c r="P34" s="324">
        <f t="shared" si="10"/>
        <v>0</v>
      </c>
      <c r="AC34" s="203"/>
      <c r="AD34" s="203"/>
      <c r="AE34" s="203"/>
    </row>
    <row r="35" spans="2:32" s="2" customFormat="1" x14ac:dyDescent="0.25">
      <c r="B35" s="159"/>
      <c r="C35" s="159"/>
      <c r="D35" s="295" t="s">
        <v>42</v>
      </c>
      <c r="E35" s="295"/>
      <c r="F35" s="295"/>
      <c r="G35" s="316"/>
      <c r="H35" s="293" t="s">
        <v>143</v>
      </c>
      <c r="I35" s="324">
        <f t="shared" ref="I35:P35" si="11">I108</f>
        <v>1230</v>
      </c>
      <c r="J35" s="324">
        <f t="shared" si="11"/>
        <v>123</v>
      </c>
      <c r="K35" s="324">
        <f t="shared" si="11"/>
        <v>942</v>
      </c>
      <c r="L35" s="324">
        <f t="shared" si="11"/>
        <v>101</v>
      </c>
      <c r="M35" s="324">
        <f t="shared" si="11"/>
        <v>122</v>
      </c>
      <c r="N35" s="324">
        <f t="shared" si="11"/>
        <v>94</v>
      </c>
      <c r="O35" s="324">
        <f t="shared" si="11"/>
        <v>65</v>
      </c>
      <c r="P35" s="324">
        <f t="shared" si="11"/>
        <v>29</v>
      </c>
      <c r="AC35" s="203"/>
      <c r="AD35" s="203"/>
      <c r="AE35" s="203"/>
    </row>
    <row r="36" spans="2:32" s="2" customFormat="1" x14ac:dyDescent="0.25">
      <c r="B36" s="159"/>
      <c r="C36" s="159"/>
      <c r="D36" s="295" t="s">
        <v>83</v>
      </c>
      <c r="E36" s="295"/>
      <c r="F36" s="295"/>
      <c r="G36" s="316"/>
      <c r="H36" s="293" t="s">
        <v>144</v>
      </c>
      <c r="I36" s="324">
        <f t="shared" ref="I36:P36" si="12">I220</f>
        <v>50</v>
      </c>
      <c r="J36" s="324">
        <f t="shared" si="12"/>
        <v>0</v>
      </c>
      <c r="K36" s="324">
        <f t="shared" si="12"/>
        <v>50</v>
      </c>
      <c r="L36" s="324">
        <f t="shared" si="12"/>
        <v>0</v>
      </c>
      <c r="M36" s="324">
        <f t="shared" si="12"/>
        <v>0</v>
      </c>
      <c r="N36" s="324">
        <f t="shared" si="12"/>
        <v>0</v>
      </c>
      <c r="O36" s="324">
        <f t="shared" si="12"/>
        <v>0</v>
      </c>
      <c r="P36" s="324">
        <f t="shared" si="12"/>
        <v>0</v>
      </c>
      <c r="AC36" s="203"/>
      <c r="AD36" s="203"/>
      <c r="AE36" s="203"/>
    </row>
    <row r="37" spans="2:32" s="2" customFormat="1" x14ac:dyDescent="0.25">
      <c r="B37" s="159"/>
      <c r="C37" s="159"/>
      <c r="D37" s="295" t="s">
        <v>87</v>
      </c>
      <c r="E37" s="159"/>
      <c r="F37" s="159"/>
      <c r="G37" s="162"/>
      <c r="H37" s="293" t="s">
        <v>145</v>
      </c>
      <c r="I37" s="211">
        <f t="shared" ref="I37:P37" si="13">I242</f>
        <v>355</v>
      </c>
      <c r="J37" s="211">
        <f t="shared" si="13"/>
        <v>36</v>
      </c>
      <c r="K37" s="211">
        <f t="shared" si="13"/>
        <v>286</v>
      </c>
      <c r="L37" s="211">
        <f t="shared" si="13"/>
        <v>20</v>
      </c>
      <c r="M37" s="211">
        <f t="shared" si="13"/>
        <v>32</v>
      </c>
      <c r="N37" s="211">
        <f t="shared" si="13"/>
        <v>31</v>
      </c>
      <c r="O37" s="211">
        <f t="shared" si="13"/>
        <v>17</v>
      </c>
      <c r="P37" s="211">
        <f t="shared" si="13"/>
        <v>5</v>
      </c>
      <c r="R37" s="2">
        <v>938</v>
      </c>
      <c r="S37" s="2">
        <v>936</v>
      </c>
      <c r="AC37" s="203"/>
      <c r="AD37" s="203"/>
      <c r="AE37" s="203"/>
    </row>
    <row r="38" spans="2:32" s="2" customFormat="1" x14ac:dyDescent="0.25">
      <c r="B38" s="159"/>
      <c r="C38" s="159"/>
      <c r="D38" s="295" t="s">
        <v>88</v>
      </c>
      <c r="E38" s="159"/>
      <c r="F38" s="159"/>
      <c r="G38" s="162"/>
      <c r="H38" s="293" t="s">
        <v>146</v>
      </c>
      <c r="I38" s="211">
        <f t="shared" ref="I38:P38" si="14">I244</f>
        <v>355</v>
      </c>
      <c r="J38" s="211">
        <f t="shared" si="14"/>
        <v>36</v>
      </c>
      <c r="K38" s="211">
        <f t="shared" si="14"/>
        <v>286</v>
      </c>
      <c r="L38" s="211">
        <f t="shared" si="14"/>
        <v>20</v>
      </c>
      <c r="M38" s="211">
        <f t="shared" si="14"/>
        <v>32</v>
      </c>
      <c r="N38" s="211">
        <f t="shared" si="14"/>
        <v>31</v>
      </c>
      <c r="O38" s="211">
        <f t="shared" si="14"/>
        <v>17</v>
      </c>
      <c r="P38" s="211">
        <f t="shared" si="14"/>
        <v>5</v>
      </c>
      <c r="AC38" s="203"/>
      <c r="AD38" s="203"/>
      <c r="AE38" s="203"/>
    </row>
    <row r="39" spans="2:32" s="2" customFormat="1" x14ac:dyDescent="0.25">
      <c r="B39" s="159"/>
      <c r="C39" s="159"/>
      <c r="D39" s="295"/>
      <c r="E39" s="159"/>
      <c r="F39" s="159"/>
      <c r="G39" s="162" t="s">
        <v>148</v>
      </c>
      <c r="H39" s="162" t="s">
        <v>27</v>
      </c>
      <c r="I39" s="325">
        <f>I41</f>
        <v>5746</v>
      </c>
      <c r="J39" s="325">
        <f t="shared" ref="J39:P39" si="15">J41</f>
        <v>159</v>
      </c>
      <c r="K39" s="325">
        <f t="shared" si="15"/>
        <v>1700</v>
      </c>
      <c r="L39" s="325">
        <f t="shared" si="15"/>
        <v>1311</v>
      </c>
      <c r="M39" s="325">
        <f t="shared" si="15"/>
        <v>1269</v>
      </c>
      <c r="N39" s="325">
        <f>N41</f>
        <v>125</v>
      </c>
      <c r="O39" s="325">
        <f t="shared" si="15"/>
        <v>1466</v>
      </c>
      <c r="P39" s="325">
        <f t="shared" si="15"/>
        <v>34</v>
      </c>
      <c r="S39" s="2">
        <f>2400-1462</f>
        <v>938</v>
      </c>
      <c r="AC39" s="203"/>
      <c r="AD39" s="203"/>
      <c r="AE39" s="203"/>
    </row>
    <row r="40" spans="2:32" s="2" customFormat="1" ht="17.25" customHeight="1" x14ac:dyDescent="0.25">
      <c r="B40" s="159" t="s">
        <v>147</v>
      </c>
      <c r="C40" s="159"/>
      <c r="D40" s="159"/>
      <c r="E40" s="159"/>
      <c r="F40" s="159"/>
      <c r="G40" s="162" t="s">
        <v>142</v>
      </c>
      <c r="H40" s="162" t="s">
        <v>28</v>
      </c>
      <c r="I40" s="180">
        <f>I44+I108+I220+I242</f>
        <v>5746</v>
      </c>
      <c r="J40" s="180">
        <f t="shared" ref="J40:P40" si="16">J44+J108+J220+J242</f>
        <v>159</v>
      </c>
      <c r="K40" s="180">
        <f t="shared" si="16"/>
        <v>5389</v>
      </c>
      <c r="L40" s="180">
        <f t="shared" si="16"/>
        <v>121</v>
      </c>
      <c r="M40" s="180">
        <f t="shared" si="16"/>
        <v>154</v>
      </c>
      <c r="N40" s="180">
        <f t="shared" si="16"/>
        <v>125</v>
      </c>
      <c r="O40" s="180">
        <f t="shared" si="16"/>
        <v>82</v>
      </c>
      <c r="P40" s="180">
        <f t="shared" si="16"/>
        <v>34</v>
      </c>
      <c r="R40" s="298"/>
      <c r="V40" s="298"/>
      <c r="W40" s="298"/>
      <c r="X40" s="298"/>
      <c r="Y40" s="298"/>
      <c r="AC40" s="203"/>
      <c r="AD40" s="203"/>
      <c r="AE40" s="203"/>
    </row>
    <row r="41" spans="2:32" s="2" customFormat="1" ht="17.25" customHeight="1" x14ac:dyDescent="0.25">
      <c r="B41" s="348"/>
      <c r="C41" s="348"/>
      <c r="D41" s="348"/>
      <c r="E41" s="348"/>
      <c r="F41" s="348"/>
      <c r="G41" s="162" t="s">
        <v>148</v>
      </c>
      <c r="H41" s="162"/>
      <c r="I41" s="180">
        <f>I43+I243</f>
        <v>5746</v>
      </c>
      <c r="J41" s="180">
        <f t="shared" ref="J41:P41" si="17">J43+J243</f>
        <v>159</v>
      </c>
      <c r="K41" s="180">
        <f t="shared" si="17"/>
        <v>1700</v>
      </c>
      <c r="L41" s="180">
        <f t="shared" si="17"/>
        <v>1311</v>
      </c>
      <c r="M41" s="180">
        <f t="shared" si="17"/>
        <v>1269</v>
      </c>
      <c r="N41" s="180">
        <f>N43+N243</f>
        <v>125</v>
      </c>
      <c r="O41" s="180">
        <f t="shared" si="17"/>
        <v>1466</v>
      </c>
      <c r="P41" s="180">
        <f t="shared" si="17"/>
        <v>34</v>
      </c>
      <c r="AC41" s="203"/>
      <c r="AD41" s="203"/>
      <c r="AE41" s="203"/>
    </row>
    <row r="42" spans="2:32" s="132" customFormat="1" ht="17.25" customHeight="1" x14ac:dyDescent="0.25">
      <c r="B42" s="295"/>
      <c r="C42" s="159" t="s">
        <v>29</v>
      </c>
      <c r="D42" s="295"/>
      <c r="E42" s="295"/>
      <c r="F42" s="295"/>
      <c r="G42" s="316" t="s">
        <v>142</v>
      </c>
      <c r="H42" s="162" t="s">
        <v>30</v>
      </c>
      <c r="I42" s="292">
        <f t="shared" ref="I42:P42" si="18">I44+I108+I220</f>
        <v>5391</v>
      </c>
      <c r="J42" s="292">
        <f t="shared" si="18"/>
        <v>123</v>
      </c>
      <c r="K42" s="292">
        <f t="shared" si="18"/>
        <v>5103</v>
      </c>
      <c r="L42" s="292">
        <f t="shared" si="18"/>
        <v>101</v>
      </c>
      <c r="M42" s="292">
        <f t="shared" si="18"/>
        <v>122</v>
      </c>
      <c r="N42" s="292">
        <f t="shared" si="18"/>
        <v>94</v>
      </c>
      <c r="O42" s="292">
        <f t="shared" si="18"/>
        <v>65</v>
      </c>
      <c r="P42" s="292">
        <f t="shared" si="18"/>
        <v>29</v>
      </c>
      <c r="AC42" s="203"/>
      <c r="AD42" s="203"/>
      <c r="AE42" s="203"/>
    </row>
    <row r="43" spans="2:32" s="132" customFormat="1" ht="17.25" customHeight="1" x14ac:dyDescent="0.25">
      <c r="B43" s="295"/>
      <c r="C43" s="348"/>
      <c r="D43" s="348"/>
      <c r="E43" s="348"/>
      <c r="F43" s="348"/>
      <c r="G43" s="316" t="s">
        <v>148</v>
      </c>
      <c r="H43" s="326"/>
      <c r="I43" s="292">
        <f t="shared" ref="I43:P43" si="19">I45+I109+I225</f>
        <v>5391</v>
      </c>
      <c r="J43" s="292">
        <f t="shared" si="19"/>
        <v>123</v>
      </c>
      <c r="K43" s="292">
        <f t="shared" si="19"/>
        <v>1414</v>
      </c>
      <c r="L43" s="292">
        <f t="shared" si="19"/>
        <v>1291</v>
      </c>
      <c r="M43" s="292">
        <f t="shared" si="19"/>
        <v>1237</v>
      </c>
      <c r="N43" s="292">
        <f>N45+N109+N225</f>
        <v>94</v>
      </c>
      <c r="O43" s="292">
        <f t="shared" si="19"/>
        <v>1449</v>
      </c>
      <c r="P43" s="292">
        <f t="shared" si="19"/>
        <v>29</v>
      </c>
      <c r="AC43" s="203"/>
      <c r="AD43" s="203"/>
      <c r="AE43" s="203"/>
    </row>
    <row r="44" spans="2:32" ht="17.25" customHeight="1" x14ac:dyDescent="0.25">
      <c r="B44" s="295"/>
      <c r="C44" s="295"/>
      <c r="D44" s="159" t="s">
        <v>31</v>
      </c>
      <c r="E44" s="295"/>
      <c r="F44" s="295"/>
      <c r="G44" s="316" t="s">
        <v>142</v>
      </c>
      <c r="H44" s="162">
        <v>10</v>
      </c>
      <c r="I44" s="292">
        <f>I46+I72+I91+I82</f>
        <v>4111</v>
      </c>
      <c r="J44" s="292"/>
      <c r="K44" s="292">
        <f t="shared" ref="K44:P44" si="20">K46+K72+K91+K82</f>
        <v>4111</v>
      </c>
      <c r="L44" s="292">
        <f t="shared" si="20"/>
        <v>0</v>
      </c>
      <c r="M44" s="292">
        <f t="shared" si="20"/>
        <v>0</v>
      </c>
      <c r="N44" s="292">
        <f t="shared" si="20"/>
        <v>0</v>
      </c>
      <c r="O44" s="292">
        <f t="shared" si="20"/>
        <v>0</v>
      </c>
      <c r="P44" s="292">
        <f t="shared" si="20"/>
        <v>0</v>
      </c>
      <c r="AC44" s="203"/>
      <c r="AD44" s="203"/>
      <c r="AE44" s="203"/>
    </row>
    <row r="45" spans="2:32" ht="17.25" customHeight="1" x14ac:dyDescent="0.25">
      <c r="B45" s="295"/>
      <c r="C45" s="346"/>
      <c r="D45" s="346"/>
      <c r="E45" s="346"/>
      <c r="F45" s="346"/>
      <c r="G45" s="316" t="s">
        <v>148</v>
      </c>
      <c r="H45" s="162"/>
      <c r="I45" s="292">
        <f>K45+L45+M45+O45</f>
        <v>4111</v>
      </c>
      <c r="J45" s="292"/>
      <c r="K45" s="292">
        <f>K47+K73+K92+K83</f>
        <v>1013</v>
      </c>
      <c r="L45" s="292">
        <f t="shared" ref="L45:O45" si="21">L47+L73+L92+L83</f>
        <v>988</v>
      </c>
      <c r="M45" s="292">
        <f t="shared" si="21"/>
        <v>939</v>
      </c>
      <c r="N45" s="292"/>
      <c r="O45" s="292">
        <f t="shared" si="21"/>
        <v>1171</v>
      </c>
      <c r="P45" s="292">
        <v>0</v>
      </c>
      <c r="AC45" s="203"/>
      <c r="AD45" s="203"/>
      <c r="AE45" s="203"/>
      <c r="AF45" s="315"/>
    </row>
    <row r="46" spans="2:32" ht="17.25" customHeight="1" x14ac:dyDescent="0.25">
      <c r="B46" s="295"/>
      <c r="C46" s="295"/>
      <c r="D46" s="159" t="s">
        <v>33</v>
      </c>
      <c r="E46" s="295"/>
      <c r="F46" s="295"/>
      <c r="G46" s="162" t="s">
        <v>142</v>
      </c>
      <c r="H46" s="161" t="s">
        <v>34</v>
      </c>
      <c r="I46" s="292">
        <f>+K46+L46+M46+O46</f>
        <v>3989</v>
      </c>
      <c r="J46" s="292"/>
      <c r="K46" s="292">
        <f>K48+K61+K63+K65+K68+K70</f>
        <v>3989</v>
      </c>
      <c r="L46" s="292">
        <f t="shared" ref="L46:O46" si="22">L48+L61+L63+L65+L68+L70</f>
        <v>0</v>
      </c>
      <c r="M46" s="292">
        <f t="shared" si="22"/>
        <v>0</v>
      </c>
      <c r="N46" s="292"/>
      <c r="O46" s="292">
        <f t="shared" si="22"/>
        <v>0</v>
      </c>
      <c r="P46" s="292">
        <v>0</v>
      </c>
      <c r="AC46" s="203"/>
      <c r="AD46" s="203"/>
      <c r="AE46" s="203"/>
    </row>
    <row r="47" spans="2:32" ht="17.25" customHeight="1" x14ac:dyDescent="0.25">
      <c r="B47" s="295"/>
      <c r="C47" s="295"/>
      <c r="D47" s="348"/>
      <c r="E47" s="348"/>
      <c r="F47" s="348"/>
      <c r="G47" s="162" t="s">
        <v>148</v>
      </c>
      <c r="H47" s="327"/>
      <c r="I47" s="292">
        <f>+I57+I62+I64+I67+I69+I71</f>
        <v>3989</v>
      </c>
      <c r="J47" s="292"/>
      <c r="K47" s="292">
        <f>+K57+K62+K64+K67+K69+K71</f>
        <v>956</v>
      </c>
      <c r="L47" s="292">
        <f>+L57+L62+L64+L67+L69+L71</f>
        <v>968</v>
      </c>
      <c r="M47" s="292">
        <f>+M57+M62+M64+M67+M69+M71</f>
        <v>919</v>
      </c>
      <c r="N47" s="292"/>
      <c r="O47" s="292">
        <f>+O57+O62+O64+O67+O69+O71</f>
        <v>1146</v>
      </c>
      <c r="P47" s="292">
        <v>0</v>
      </c>
      <c r="AC47" s="203"/>
      <c r="AD47" s="203"/>
      <c r="AE47" s="203"/>
    </row>
    <row r="48" spans="2:32" ht="17.25" customHeight="1" x14ac:dyDescent="0.25">
      <c r="B48" s="295"/>
      <c r="C48" s="295"/>
      <c r="D48" s="295" t="s">
        <v>35</v>
      </c>
      <c r="E48" s="295"/>
      <c r="F48" s="295"/>
      <c r="G48" s="316" t="s">
        <v>142</v>
      </c>
      <c r="H48" s="296" t="s">
        <v>0</v>
      </c>
      <c r="I48" s="211">
        <f t="shared" ref="I48:I61" si="23">SUM(K48:O48)</f>
        <v>2982</v>
      </c>
      <c r="J48" s="211"/>
      <c r="K48" s="211">
        <v>2982</v>
      </c>
      <c r="L48" s="211">
        <v>0</v>
      </c>
      <c r="M48" s="211">
        <v>0</v>
      </c>
      <c r="N48" s="211"/>
      <c r="O48" s="211">
        <v>0</v>
      </c>
      <c r="P48" s="292">
        <v>0</v>
      </c>
      <c r="R48" s="203"/>
      <c r="AC48" s="203"/>
      <c r="AD48" s="203"/>
      <c r="AE48" s="203"/>
    </row>
    <row r="49" spans="2:31" hidden="1" x14ac:dyDescent="0.25">
      <c r="B49" s="295"/>
      <c r="C49" s="295"/>
      <c r="D49" s="295" t="s">
        <v>149</v>
      </c>
      <c r="E49" s="295"/>
      <c r="F49" s="295"/>
      <c r="G49" s="316"/>
      <c r="H49" s="296" t="s">
        <v>150</v>
      </c>
      <c r="I49" s="211">
        <f t="shared" si="23"/>
        <v>0</v>
      </c>
      <c r="J49" s="211"/>
      <c r="K49" s="211"/>
      <c r="L49" s="211"/>
      <c r="M49" s="211"/>
      <c r="N49" s="211"/>
      <c r="O49" s="211"/>
      <c r="P49" s="292">
        <v>0</v>
      </c>
      <c r="AC49" s="203"/>
      <c r="AD49" s="203"/>
      <c r="AE49" s="203"/>
    </row>
    <row r="50" spans="2:31" hidden="1" x14ac:dyDescent="0.25">
      <c r="B50" s="295"/>
      <c r="C50" s="295"/>
      <c r="D50" s="295" t="s">
        <v>151</v>
      </c>
      <c r="E50" s="295"/>
      <c r="F50" s="295"/>
      <c r="G50" s="316"/>
      <c r="H50" s="296" t="s">
        <v>152</v>
      </c>
      <c r="I50" s="211">
        <f t="shared" si="23"/>
        <v>0</v>
      </c>
      <c r="J50" s="211"/>
      <c r="K50" s="211"/>
      <c r="L50" s="211"/>
      <c r="M50" s="211"/>
      <c r="N50" s="211"/>
      <c r="O50" s="211"/>
      <c r="P50" s="292">
        <v>0</v>
      </c>
      <c r="AC50" s="203"/>
      <c r="AD50" s="203"/>
      <c r="AE50" s="203"/>
    </row>
    <row r="51" spans="2:31" hidden="1" x14ac:dyDescent="0.25">
      <c r="B51" s="295"/>
      <c r="C51" s="295"/>
      <c r="D51" s="295" t="s">
        <v>153</v>
      </c>
      <c r="E51" s="295"/>
      <c r="F51" s="295"/>
      <c r="G51" s="316"/>
      <c r="H51" s="296" t="s">
        <v>154</v>
      </c>
      <c r="I51" s="211">
        <f t="shared" si="23"/>
        <v>0</v>
      </c>
      <c r="J51" s="211"/>
      <c r="K51" s="211"/>
      <c r="L51" s="211"/>
      <c r="M51" s="211"/>
      <c r="N51" s="211"/>
      <c r="O51" s="211"/>
      <c r="P51" s="292">
        <v>0</v>
      </c>
      <c r="AC51" s="203"/>
      <c r="AD51" s="203"/>
      <c r="AE51" s="203"/>
    </row>
    <row r="52" spans="2:31" hidden="1" x14ac:dyDescent="0.25">
      <c r="B52" s="295"/>
      <c r="C52" s="295"/>
      <c r="D52" s="295" t="s">
        <v>155</v>
      </c>
      <c r="E52" s="295"/>
      <c r="F52" s="295"/>
      <c r="G52" s="316"/>
      <c r="H52" s="296" t="s">
        <v>156</v>
      </c>
      <c r="I52" s="211">
        <f t="shared" si="23"/>
        <v>0</v>
      </c>
      <c r="J52" s="211"/>
      <c r="K52" s="211"/>
      <c r="L52" s="211"/>
      <c r="M52" s="211"/>
      <c r="N52" s="211"/>
      <c r="O52" s="211"/>
      <c r="P52" s="292">
        <v>0</v>
      </c>
      <c r="AC52" s="203"/>
      <c r="AD52" s="203"/>
      <c r="AE52" s="203"/>
    </row>
    <row r="53" spans="2:31" hidden="1" x14ac:dyDescent="0.25">
      <c r="B53" s="295"/>
      <c r="C53" s="295"/>
      <c r="D53" s="295" t="s">
        <v>157</v>
      </c>
      <c r="E53" s="295"/>
      <c r="F53" s="295"/>
      <c r="G53" s="316"/>
      <c r="H53" s="296" t="s">
        <v>158</v>
      </c>
      <c r="I53" s="211">
        <f t="shared" si="23"/>
        <v>0</v>
      </c>
      <c r="J53" s="211"/>
      <c r="K53" s="211"/>
      <c r="L53" s="211"/>
      <c r="M53" s="211"/>
      <c r="N53" s="211"/>
      <c r="O53" s="211"/>
      <c r="P53" s="292">
        <v>0</v>
      </c>
      <c r="AC53" s="203"/>
      <c r="AD53" s="203"/>
      <c r="AE53" s="203"/>
    </row>
    <row r="54" spans="2:31" hidden="1" x14ac:dyDescent="0.25">
      <c r="B54" s="295"/>
      <c r="C54" s="295"/>
      <c r="D54" s="295" t="s">
        <v>159</v>
      </c>
      <c r="E54" s="295"/>
      <c r="F54" s="295"/>
      <c r="G54" s="316"/>
      <c r="H54" s="296" t="s">
        <v>160</v>
      </c>
      <c r="I54" s="211">
        <f t="shared" si="23"/>
        <v>0</v>
      </c>
      <c r="J54" s="211"/>
      <c r="K54" s="211"/>
      <c r="L54" s="211"/>
      <c r="M54" s="211"/>
      <c r="N54" s="211"/>
      <c r="O54" s="211"/>
      <c r="P54" s="292">
        <v>0</v>
      </c>
      <c r="AC54" s="203"/>
      <c r="AD54" s="203"/>
      <c r="AE54" s="203"/>
    </row>
    <row r="55" spans="2:31" hidden="1" x14ac:dyDescent="0.25">
      <c r="B55" s="295"/>
      <c r="C55" s="295"/>
      <c r="D55" s="295" t="s">
        <v>161</v>
      </c>
      <c r="E55" s="295"/>
      <c r="F55" s="295"/>
      <c r="G55" s="316"/>
      <c r="H55" s="296" t="s">
        <v>162</v>
      </c>
      <c r="I55" s="211">
        <f t="shared" si="23"/>
        <v>0</v>
      </c>
      <c r="J55" s="211"/>
      <c r="K55" s="211"/>
      <c r="L55" s="211"/>
      <c r="M55" s="211"/>
      <c r="N55" s="211"/>
      <c r="O55" s="211"/>
      <c r="P55" s="292">
        <v>0</v>
      </c>
      <c r="AC55" s="203"/>
      <c r="AD55" s="203"/>
      <c r="AE55" s="203"/>
    </row>
    <row r="56" spans="2:31" hidden="1" x14ac:dyDescent="0.25">
      <c r="B56" s="295"/>
      <c r="C56" s="295"/>
      <c r="D56" s="295" t="s">
        <v>163</v>
      </c>
      <c r="E56" s="295"/>
      <c r="F56" s="295"/>
      <c r="G56" s="316"/>
      <c r="H56" s="296" t="s">
        <v>164</v>
      </c>
      <c r="I56" s="211">
        <f t="shared" si="23"/>
        <v>0</v>
      </c>
      <c r="J56" s="211"/>
      <c r="K56" s="211"/>
      <c r="L56" s="211"/>
      <c r="M56" s="211"/>
      <c r="N56" s="211"/>
      <c r="O56" s="211"/>
      <c r="P56" s="292">
        <v>0</v>
      </c>
      <c r="AC56" s="203"/>
      <c r="AD56" s="203"/>
      <c r="AE56" s="203"/>
    </row>
    <row r="57" spans="2:31" x14ac:dyDescent="0.25">
      <c r="B57" s="295"/>
      <c r="C57" s="295"/>
      <c r="D57" s="346"/>
      <c r="E57" s="346"/>
      <c r="F57" s="346"/>
      <c r="G57" s="316" t="s">
        <v>148</v>
      </c>
      <c r="H57" s="296"/>
      <c r="I57" s="211">
        <f t="shared" si="23"/>
        <v>2982</v>
      </c>
      <c r="J57" s="211"/>
      <c r="K57" s="211">
        <f>245*3</f>
        <v>735</v>
      </c>
      <c r="L57" s="211">
        <v>750</v>
      </c>
      <c r="M57" s="211">
        <v>750</v>
      </c>
      <c r="N57" s="211"/>
      <c r="O57" s="211">
        <v>747</v>
      </c>
      <c r="P57" s="292">
        <v>0</v>
      </c>
      <c r="AC57" s="203"/>
      <c r="AD57" s="203"/>
      <c r="AE57" s="203"/>
    </row>
    <row r="58" spans="2:31" hidden="1" x14ac:dyDescent="0.25">
      <c r="B58" s="295"/>
      <c r="C58" s="295"/>
      <c r="D58" s="295" t="s">
        <v>165</v>
      </c>
      <c r="E58" s="295"/>
      <c r="F58" s="295"/>
      <c r="G58" s="316" t="s">
        <v>142</v>
      </c>
      <c r="H58" s="296" t="s">
        <v>166</v>
      </c>
      <c r="I58" s="211">
        <f t="shared" si="23"/>
        <v>0</v>
      </c>
      <c r="J58" s="211"/>
      <c r="K58" s="211"/>
      <c r="L58" s="211"/>
      <c r="M58" s="211"/>
      <c r="N58" s="211"/>
      <c r="O58" s="211"/>
      <c r="P58" s="292">
        <v>0</v>
      </c>
      <c r="AC58" s="203"/>
      <c r="AD58" s="203"/>
      <c r="AE58" s="203"/>
    </row>
    <row r="59" spans="2:31" hidden="1" x14ac:dyDescent="0.25">
      <c r="B59" s="295"/>
      <c r="C59" s="295"/>
      <c r="D59" s="295" t="s">
        <v>167</v>
      </c>
      <c r="E59" s="295"/>
      <c r="F59" s="295"/>
      <c r="G59" s="316"/>
      <c r="H59" s="296" t="s">
        <v>168</v>
      </c>
      <c r="I59" s="211">
        <f t="shared" si="23"/>
        <v>0</v>
      </c>
      <c r="J59" s="211"/>
      <c r="K59" s="211"/>
      <c r="L59" s="211"/>
      <c r="M59" s="211"/>
      <c r="N59" s="211"/>
      <c r="O59" s="211"/>
      <c r="P59" s="292">
        <v>0</v>
      </c>
      <c r="AC59" s="203"/>
      <c r="AD59" s="203"/>
      <c r="AE59" s="203"/>
    </row>
    <row r="60" spans="2:31" hidden="1" x14ac:dyDescent="0.25">
      <c r="B60" s="295"/>
      <c r="C60" s="295"/>
      <c r="D60" s="346"/>
      <c r="E60" s="346"/>
      <c r="F60" s="346"/>
      <c r="G60" s="316" t="s">
        <v>148</v>
      </c>
      <c r="H60" s="296"/>
      <c r="I60" s="211">
        <f t="shared" si="23"/>
        <v>0</v>
      </c>
      <c r="J60" s="211"/>
      <c r="K60" s="211"/>
      <c r="L60" s="211"/>
      <c r="M60" s="211"/>
      <c r="N60" s="211"/>
      <c r="O60" s="211"/>
      <c r="P60" s="292">
        <v>0</v>
      </c>
      <c r="AC60" s="203"/>
      <c r="AD60" s="203"/>
      <c r="AE60" s="203"/>
    </row>
    <row r="61" spans="2:31" x14ac:dyDescent="0.25">
      <c r="B61" s="295"/>
      <c r="C61" s="295"/>
      <c r="D61" s="295" t="s">
        <v>300</v>
      </c>
      <c r="E61" s="295"/>
      <c r="F61" s="295"/>
      <c r="G61" s="316" t="s">
        <v>142</v>
      </c>
      <c r="H61" s="328" t="s">
        <v>156</v>
      </c>
      <c r="I61" s="211">
        <f t="shared" si="23"/>
        <v>320</v>
      </c>
      <c r="J61" s="211"/>
      <c r="K61" s="211">
        <v>320</v>
      </c>
      <c r="L61" s="211">
        <v>0</v>
      </c>
      <c r="M61" s="211">
        <v>0</v>
      </c>
      <c r="N61" s="211"/>
      <c r="O61" s="211">
        <v>0</v>
      </c>
      <c r="P61" s="292">
        <v>0</v>
      </c>
      <c r="AC61" s="203"/>
      <c r="AD61" s="203"/>
      <c r="AE61" s="203"/>
    </row>
    <row r="62" spans="2:31" x14ac:dyDescent="0.25">
      <c r="B62" s="295"/>
      <c r="C62" s="295"/>
      <c r="D62" s="316"/>
      <c r="E62" s="316"/>
      <c r="F62" s="316"/>
      <c r="G62" s="316" t="s">
        <v>148</v>
      </c>
      <c r="H62" s="296"/>
      <c r="I62" s="211">
        <f>SUM(K62:O62)</f>
        <v>320</v>
      </c>
      <c r="J62" s="211"/>
      <c r="K62" s="211">
        <v>80</v>
      </c>
      <c r="L62" s="211">
        <v>80</v>
      </c>
      <c r="M62" s="211">
        <v>80</v>
      </c>
      <c r="N62" s="211"/>
      <c r="O62" s="211">
        <v>80</v>
      </c>
      <c r="P62" s="292">
        <v>0</v>
      </c>
      <c r="AC62" s="203"/>
      <c r="AD62" s="203"/>
      <c r="AE62" s="203"/>
    </row>
    <row r="63" spans="2:31" ht="18.75" customHeight="1" x14ac:dyDescent="0.25">
      <c r="B63" s="295"/>
      <c r="C63" s="295"/>
      <c r="D63" s="295" t="s">
        <v>36</v>
      </c>
      <c r="E63" s="295"/>
      <c r="F63" s="295"/>
      <c r="G63" s="316" t="s">
        <v>142</v>
      </c>
      <c r="H63" s="296" t="s">
        <v>2</v>
      </c>
      <c r="I63" s="211">
        <f t="shared" ref="I63:I71" si="24">SUM(K63:O63)</f>
        <v>392</v>
      </c>
      <c r="J63" s="211"/>
      <c r="K63" s="211">
        <f>400-8</f>
        <v>392</v>
      </c>
      <c r="L63" s="211">
        <v>0</v>
      </c>
      <c r="M63" s="211">
        <v>0</v>
      </c>
      <c r="N63" s="211"/>
      <c r="O63" s="211">
        <v>0</v>
      </c>
      <c r="P63" s="292">
        <v>0</v>
      </c>
      <c r="AC63" s="203"/>
      <c r="AD63" s="203"/>
      <c r="AE63" s="203"/>
    </row>
    <row r="64" spans="2:31" ht="18.75" customHeight="1" x14ac:dyDescent="0.25">
      <c r="B64" s="295"/>
      <c r="C64" s="295"/>
      <c r="D64" s="346"/>
      <c r="E64" s="346"/>
      <c r="F64" s="346"/>
      <c r="G64" s="316" t="s">
        <v>148</v>
      </c>
      <c r="H64" s="296"/>
      <c r="I64" s="211">
        <f t="shared" si="24"/>
        <v>392</v>
      </c>
      <c r="J64" s="211"/>
      <c r="K64" s="211">
        <v>50</v>
      </c>
      <c r="L64" s="211">
        <v>52</v>
      </c>
      <c r="M64" s="211">
        <v>60</v>
      </c>
      <c r="N64" s="211"/>
      <c r="O64" s="211">
        <f>142+88</f>
        <v>230</v>
      </c>
      <c r="P64" s="292">
        <v>0</v>
      </c>
      <c r="AC64" s="203"/>
      <c r="AD64" s="203"/>
      <c r="AE64" s="203"/>
    </row>
    <row r="65" spans="1:31" ht="18.75" customHeight="1" x14ac:dyDescent="0.25">
      <c r="B65" s="295"/>
      <c r="C65" s="295"/>
      <c r="D65" s="295" t="s">
        <v>37</v>
      </c>
      <c r="E65" s="295"/>
      <c r="F65" s="295"/>
      <c r="G65" s="316" t="s">
        <v>142</v>
      </c>
      <c r="H65" s="296" t="s">
        <v>38</v>
      </c>
      <c r="I65" s="211">
        <f t="shared" si="24"/>
        <v>50</v>
      </c>
      <c r="J65" s="211"/>
      <c r="K65" s="211">
        <f>28+22</f>
        <v>50</v>
      </c>
      <c r="L65" s="211">
        <v>0</v>
      </c>
      <c r="M65" s="211">
        <v>0</v>
      </c>
      <c r="N65" s="211"/>
      <c r="O65" s="211">
        <v>0</v>
      </c>
      <c r="P65" s="292">
        <v>0</v>
      </c>
      <c r="AC65" s="203"/>
      <c r="AD65" s="203"/>
      <c r="AE65" s="203"/>
    </row>
    <row r="66" spans="1:31" ht="13.5" hidden="1" customHeight="1" x14ac:dyDescent="0.25">
      <c r="B66" s="295"/>
      <c r="C66" s="295"/>
      <c r="D66" s="346"/>
      <c r="E66" s="346"/>
      <c r="F66" s="346"/>
      <c r="G66" s="316" t="s">
        <v>148</v>
      </c>
      <c r="H66" s="296"/>
      <c r="I66" s="211">
        <f t="shared" si="24"/>
        <v>50</v>
      </c>
      <c r="J66" s="211"/>
      <c r="K66" s="211">
        <f>+K65</f>
        <v>50</v>
      </c>
      <c r="L66" s="211">
        <f>+L65</f>
        <v>0</v>
      </c>
      <c r="M66" s="211">
        <f>+M65</f>
        <v>0</v>
      </c>
      <c r="N66" s="211"/>
      <c r="O66" s="211">
        <f>+O65</f>
        <v>0</v>
      </c>
      <c r="P66" s="292">
        <v>0</v>
      </c>
      <c r="AC66" s="203"/>
      <c r="AD66" s="203"/>
      <c r="AE66" s="203"/>
    </row>
    <row r="67" spans="1:31" ht="15.75" customHeight="1" thickBot="1" x14ac:dyDescent="0.3">
      <c r="B67" s="295"/>
      <c r="C67" s="295"/>
      <c r="D67" s="346"/>
      <c r="E67" s="346"/>
      <c r="F67" s="346"/>
      <c r="G67" s="316"/>
      <c r="H67" s="296"/>
      <c r="I67" s="211">
        <f>K67+L67+M67+O67</f>
        <v>50</v>
      </c>
      <c r="J67" s="211"/>
      <c r="K67" s="211">
        <v>28</v>
      </c>
      <c r="L67" s="211">
        <v>22</v>
      </c>
      <c r="M67" s="211">
        <v>0</v>
      </c>
      <c r="N67" s="211"/>
      <c r="O67" s="211">
        <v>0</v>
      </c>
      <c r="P67" s="292">
        <v>0</v>
      </c>
      <c r="AC67" s="203"/>
      <c r="AD67" s="203"/>
      <c r="AE67" s="203"/>
    </row>
    <row r="68" spans="1:31" ht="15.75" customHeight="1" x14ac:dyDescent="0.25">
      <c r="A68" s="306"/>
      <c r="B68" s="295"/>
      <c r="C68" s="295"/>
      <c r="D68" s="295" t="s">
        <v>99</v>
      </c>
      <c r="E68" s="295"/>
      <c r="F68" s="295"/>
      <c r="G68" s="316" t="s">
        <v>142</v>
      </c>
      <c r="H68" s="296" t="s">
        <v>102</v>
      </c>
      <c r="I68" s="211">
        <f t="shared" si="24"/>
        <v>95</v>
      </c>
      <c r="J68" s="211"/>
      <c r="K68" s="211">
        <v>95</v>
      </c>
      <c r="L68" s="211">
        <v>0</v>
      </c>
      <c r="M68" s="211">
        <v>0</v>
      </c>
      <c r="N68" s="211"/>
      <c r="O68" s="211">
        <v>0</v>
      </c>
      <c r="P68" s="211">
        <v>0</v>
      </c>
      <c r="AC68" s="203"/>
      <c r="AD68" s="203"/>
      <c r="AE68" s="203"/>
    </row>
    <row r="69" spans="1:31" ht="15.75" customHeight="1" x14ac:dyDescent="0.25">
      <c r="A69" s="307"/>
      <c r="B69" s="295"/>
      <c r="C69" s="295"/>
      <c r="D69" s="346"/>
      <c r="E69" s="346"/>
      <c r="F69" s="346"/>
      <c r="G69" s="316" t="s">
        <v>148</v>
      </c>
      <c r="H69" s="296"/>
      <c r="I69" s="211">
        <f t="shared" si="24"/>
        <v>95</v>
      </c>
      <c r="J69" s="211"/>
      <c r="K69" s="211">
        <v>23</v>
      </c>
      <c r="L69" s="211">
        <v>24</v>
      </c>
      <c r="M69" s="211">
        <v>24</v>
      </c>
      <c r="N69" s="211"/>
      <c r="O69" s="211">
        <v>24</v>
      </c>
      <c r="P69" s="211">
        <v>0</v>
      </c>
      <c r="AC69" s="203"/>
      <c r="AD69" s="203"/>
      <c r="AE69" s="203"/>
    </row>
    <row r="70" spans="1:31" ht="15.75" customHeight="1" x14ac:dyDescent="0.25">
      <c r="A70" s="307"/>
      <c r="B70" s="295"/>
      <c r="C70" s="295"/>
      <c r="D70" s="295" t="s">
        <v>39</v>
      </c>
      <c r="E70" s="295"/>
      <c r="F70" s="295"/>
      <c r="G70" s="316" t="s">
        <v>142</v>
      </c>
      <c r="H70" s="296" t="s">
        <v>1</v>
      </c>
      <c r="I70" s="211">
        <v>150</v>
      </c>
      <c r="J70" s="211"/>
      <c r="K70" s="211">
        <v>150</v>
      </c>
      <c r="L70" s="211"/>
      <c r="M70" s="211">
        <v>0</v>
      </c>
      <c r="N70" s="211"/>
      <c r="O70" s="211">
        <v>0</v>
      </c>
      <c r="P70" s="211">
        <v>0</v>
      </c>
      <c r="AC70" s="203"/>
      <c r="AD70" s="203"/>
      <c r="AE70" s="203"/>
    </row>
    <row r="71" spans="1:31" ht="15.75" customHeight="1" x14ac:dyDescent="0.25">
      <c r="A71" s="307"/>
      <c r="B71" s="295"/>
      <c r="C71" s="295"/>
      <c r="D71" s="346"/>
      <c r="E71" s="346"/>
      <c r="F71" s="346"/>
      <c r="G71" s="316" t="s">
        <v>148</v>
      </c>
      <c r="H71" s="296"/>
      <c r="I71" s="211">
        <f t="shared" si="24"/>
        <v>150</v>
      </c>
      <c r="J71" s="211"/>
      <c r="K71" s="211">
        <v>40</v>
      </c>
      <c r="L71" s="211">
        <v>40</v>
      </c>
      <c r="M71" s="211">
        <v>5</v>
      </c>
      <c r="N71" s="211"/>
      <c r="O71" s="211">
        <v>65</v>
      </c>
      <c r="P71" s="211">
        <v>0</v>
      </c>
      <c r="AC71" s="203"/>
      <c r="AD71" s="203"/>
      <c r="AE71" s="203"/>
    </row>
    <row r="72" spans="1:31" ht="15.75" hidden="1" customHeight="1" x14ac:dyDescent="0.25">
      <c r="A72" s="307"/>
      <c r="B72" s="295"/>
      <c r="C72" s="159" t="s">
        <v>104</v>
      </c>
      <c r="D72" s="295"/>
      <c r="E72" s="295"/>
      <c r="F72" s="295"/>
      <c r="G72" s="162" t="s">
        <v>142</v>
      </c>
      <c r="H72" s="161" t="s">
        <v>105</v>
      </c>
      <c r="I72" s="180">
        <f t="shared" ref="I72:O73" si="25">+I79</f>
        <v>0</v>
      </c>
      <c r="J72" s="180"/>
      <c r="K72" s="180">
        <f t="shared" si="25"/>
        <v>0</v>
      </c>
      <c r="L72" s="180">
        <v>0</v>
      </c>
      <c r="M72" s="180">
        <v>0</v>
      </c>
      <c r="N72" s="180"/>
      <c r="O72" s="180">
        <f t="shared" si="25"/>
        <v>0</v>
      </c>
      <c r="P72" s="211">
        <v>0</v>
      </c>
      <c r="AC72" s="203"/>
      <c r="AD72" s="203"/>
      <c r="AE72" s="203"/>
    </row>
    <row r="73" spans="1:31" ht="15.75" hidden="1" customHeight="1" x14ac:dyDescent="0.25">
      <c r="A73" s="307"/>
      <c r="B73" s="295"/>
      <c r="C73" s="159"/>
      <c r="D73" s="348"/>
      <c r="E73" s="348"/>
      <c r="F73" s="348"/>
      <c r="G73" s="162" t="s">
        <v>148</v>
      </c>
      <c r="H73" s="161"/>
      <c r="I73" s="180">
        <f t="shared" si="25"/>
        <v>0</v>
      </c>
      <c r="J73" s="180"/>
      <c r="K73" s="180">
        <f t="shared" si="25"/>
        <v>0</v>
      </c>
      <c r="L73" s="180">
        <v>0</v>
      </c>
      <c r="M73" s="180">
        <v>0</v>
      </c>
      <c r="N73" s="180"/>
      <c r="O73" s="180">
        <f t="shared" si="25"/>
        <v>0</v>
      </c>
      <c r="P73" s="211">
        <v>0</v>
      </c>
      <c r="AC73" s="203"/>
      <c r="AD73" s="203"/>
      <c r="AE73" s="203"/>
    </row>
    <row r="74" spans="1:31" hidden="1" x14ac:dyDescent="0.25">
      <c r="A74" s="307"/>
      <c r="B74" s="295"/>
      <c r="C74" s="295"/>
      <c r="D74" s="295" t="s">
        <v>169</v>
      </c>
      <c r="E74" s="295"/>
      <c r="F74" s="295"/>
      <c r="G74" s="316"/>
      <c r="H74" s="296" t="s">
        <v>170</v>
      </c>
      <c r="I74" s="211"/>
      <c r="J74" s="211"/>
      <c r="K74" s="211"/>
      <c r="L74" s="211"/>
      <c r="M74" s="211"/>
      <c r="N74" s="211"/>
      <c r="O74" s="211"/>
      <c r="P74" s="211">
        <v>0</v>
      </c>
      <c r="AC74" s="203"/>
      <c r="AD74" s="203"/>
      <c r="AE74" s="203"/>
    </row>
    <row r="75" spans="1:31" hidden="1" x14ac:dyDescent="0.25">
      <c r="A75" s="307"/>
      <c r="B75" s="295"/>
      <c r="C75" s="295"/>
      <c r="D75" s="295" t="s">
        <v>171</v>
      </c>
      <c r="E75" s="295"/>
      <c r="F75" s="295"/>
      <c r="G75" s="316"/>
      <c r="H75" s="296" t="s">
        <v>172</v>
      </c>
      <c r="I75" s="211"/>
      <c r="J75" s="211"/>
      <c r="K75" s="211"/>
      <c r="L75" s="211"/>
      <c r="M75" s="211"/>
      <c r="N75" s="211"/>
      <c r="O75" s="211"/>
      <c r="P75" s="211">
        <v>0</v>
      </c>
      <c r="AC75" s="203"/>
      <c r="AD75" s="203"/>
      <c r="AE75" s="203"/>
    </row>
    <row r="76" spans="1:31" hidden="1" x14ac:dyDescent="0.25">
      <c r="A76" s="307"/>
      <c r="B76" s="295"/>
      <c r="C76" s="295"/>
      <c r="D76" s="295" t="s">
        <v>173</v>
      </c>
      <c r="E76" s="295"/>
      <c r="F76" s="295"/>
      <c r="G76" s="316"/>
      <c r="H76" s="296" t="s">
        <v>174</v>
      </c>
      <c r="I76" s="211"/>
      <c r="J76" s="211"/>
      <c r="K76" s="211"/>
      <c r="L76" s="211"/>
      <c r="M76" s="211"/>
      <c r="N76" s="211"/>
      <c r="O76" s="211"/>
      <c r="P76" s="211">
        <v>0</v>
      </c>
      <c r="AC76" s="203"/>
      <c r="AD76" s="203"/>
      <c r="AE76" s="203"/>
    </row>
    <row r="77" spans="1:31" hidden="1" x14ac:dyDescent="0.25">
      <c r="A77" s="307"/>
      <c r="B77" s="295"/>
      <c r="C77" s="295"/>
      <c r="D77" s="295" t="s">
        <v>175</v>
      </c>
      <c r="E77" s="295"/>
      <c r="F77" s="295"/>
      <c r="G77" s="316"/>
      <c r="H77" s="296" t="s">
        <v>176</v>
      </c>
      <c r="I77" s="211"/>
      <c r="J77" s="211"/>
      <c r="K77" s="211"/>
      <c r="L77" s="211"/>
      <c r="M77" s="211"/>
      <c r="N77" s="211"/>
      <c r="O77" s="211"/>
      <c r="P77" s="211">
        <v>0</v>
      </c>
      <c r="AC77" s="203"/>
      <c r="AD77" s="203"/>
      <c r="AE77" s="203"/>
    </row>
    <row r="78" spans="1:31" hidden="1" x14ac:dyDescent="0.25">
      <c r="A78" s="307"/>
      <c r="B78" s="295"/>
      <c r="C78" s="295"/>
      <c r="D78" s="295" t="s">
        <v>177</v>
      </c>
      <c r="E78" s="295"/>
      <c r="F78" s="295"/>
      <c r="G78" s="316"/>
      <c r="H78" s="296" t="s">
        <v>178</v>
      </c>
      <c r="I78" s="211"/>
      <c r="J78" s="211"/>
      <c r="K78" s="211"/>
      <c r="L78" s="211"/>
      <c r="M78" s="211"/>
      <c r="N78" s="211"/>
      <c r="O78" s="211"/>
      <c r="P78" s="211">
        <v>0</v>
      </c>
      <c r="AC78" s="203"/>
      <c r="AD78" s="203"/>
      <c r="AE78" s="203"/>
    </row>
    <row r="79" spans="1:31" ht="19.5" hidden="1" customHeight="1" x14ac:dyDescent="0.25">
      <c r="A79" s="307"/>
      <c r="B79" s="295"/>
      <c r="C79" s="295"/>
      <c r="D79" s="295" t="s">
        <v>103</v>
      </c>
      <c r="E79" s="295"/>
      <c r="F79" s="295"/>
      <c r="G79" s="316" t="s">
        <v>142</v>
      </c>
      <c r="H79" s="296" t="s">
        <v>95</v>
      </c>
      <c r="I79" s="211">
        <f t="shared" ref="I79:I80" si="26">SUM(K79:O79)</f>
        <v>0</v>
      </c>
      <c r="J79" s="211"/>
      <c r="K79" s="211">
        <v>0</v>
      </c>
      <c r="L79" s="211">
        <v>0</v>
      </c>
      <c r="M79" s="211">
        <v>0</v>
      </c>
      <c r="N79" s="211"/>
      <c r="O79" s="211">
        <v>0</v>
      </c>
      <c r="P79" s="211">
        <v>0</v>
      </c>
      <c r="AC79" s="203"/>
      <c r="AD79" s="203"/>
      <c r="AE79" s="203"/>
    </row>
    <row r="80" spans="1:31" ht="19.5" hidden="1" customHeight="1" x14ac:dyDescent="0.25">
      <c r="A80" s="307"/>
      <c r="B80" s="295"/>
      <c r="C80" s="295"/>
      <c r="D80" s="346"/>
      <c r="E80" s="346"/>
      <c r="F80" s="346"/>
      <c r="G80" s="316" t="s">
        <v>148</v>
      </c>
      <c r="H80" s="296"/>
      <c r="I80" s="211">
        <f t="shared" si="26"/>
        <v>0</v>
      </c>
      <c r="J80" s="211"/>
      <c r="K80" s="211">
        <v>0</v>
      </c>
      <c r="L80" s="211">
        <v>0</v>
      </c>
      <c r="M80" s="211">
        <v>0</v>
      </c>
      <c r="N80" s="211"/>
      <c r="O80" s="211">
        <v>0</v>
      </c>
      <c r="P80" s="211">
        <v>0</v>
      </c>
      <c r="AC80" s="203"/>
      <c r="AD80" s="203"/>
      <c r="AE80" s="203"/>
    </row>
    <row r="81" spans="1:31" hidden="1" x14ac:dyDescent="0.25">
      <c r="A81" s="307"/>
      <c r="B81" s="295"/>
      <c r="C81" s="295"/>
      <c r="D81" s="295" t="s">
        <v>179</v>
      </c>
      <c r="E81" s="295"/>
      <c r="F81" s="295"/>
      <c r="G81" s="316"/>
      <c r="H81" s="296" t="s">
        <v>180</v>
      </c>
      <c r="I81" s="211"/>
      <c r="J81" s="211"/>
      <c r="K81" s="211"/>
      <c r="L81" s="211"/>
      <c r="M81" s="211"/>
      <c r="N81" s="211"/>
      <c r="O81" s="211"/>
      <c r="P81" s="211">
        <v>0</v>
      </c>
      <c r="AC81" s="203"/>
      <c r="AD81" s="203"/>
      <c r="AE81" s="203"/>
    </row>
    <row r="82" spans="1:31" s="311" customFormat="1" ht="18.75" customHeight="1" x14ac:dyDescent="0.25">
      <c r="B82" s="329"/>
      <c r="C82" s="159" t="s">
        <v>104</v>
      </c>
      <c r="D82" s="329"/>
      <c r="E82" s="329"/>
      <c r="F82" s="329"/>
      <c r="G82" s="162" t="s">
        <v>142</v>
      </c>
      <c r="H82" s="161" t="s">
        <v>105</v>
      </c>
      <c r="I82" s="180">
        <v>37</v>
      </c>
      <c r="J82" s="180"/>
      <c r="K82" s="180">
        <v>37</v>
      </c>
      <c r="L82" s="180">
        <v>0</v>
      </c>
      <c r="M82" s="180">
        <f t="shared" ref="I82:O83" si="27">+M89</f>
        <v>0</v>
      </c>
      <c r="N82" s="180"/>
      <c r="O82" s="180">
        <f t="shared" si="27"/>
        <v>0</v>
      </c>
      <c r="P82" s="211">
        <v>0</v>
      </c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203"/>
      <c r="AD82" s="203"/>
      <c r="AE82" s="203"/>
    </row>
    <row r="83" spans="1:31" s="311" customFormat="1" ht="18.75" customHeight="1" x14ac:dyDescent="0.25">
      <c r="B83" s="329"/>
      <c r="C83" s="159"/>
      <c r="D83" s="348"/>
      <c r="E83" s="348"/>
      <c r="F83" s="348"/>
      <c r="G83" s="162" t="s">
        <v>148</v>
      </c>
      <c r="H83" s="161"/>
      <c r="I83" s="180">
        <f t="shared" si="27"/>
        <v>37</v>
      </c>
      <c r="J83" s="180"/>
      <c r="K83" s="180">
        <v>37</v>
      </c>
      <c r="L83" s="180">
        <v>0</v>
      </c>
      <c r="M83" s="180">
        <f t="shared" si="27"/>
        <v>0</v>
      </c>
      <c r="N83" s="180"/>
      <c r="O83" s="180">
        <f t="shared" si="27"/>
        <v>0</v>
      </c>
      <c r="P83" s="211">
        <v>0</v>
      </c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203"/>
      <c r="AD83" s="203"/>
      <c r="AE83" s="203"/>
    </row>
    <row r="84" spans="1:31" s="311" customFormat="1" hidden="1" x14ac:dyDescent="0.25">
      <c r="B84" s="329"/>
      <c r="C84" s="329"/>
      <c r="D84" s="329" t="s">
        <v>169</v>
      </c>
      <c r="E84" s="329"/>
      <c r="F84" s="329"/>
      <c r="G84" s="330"/>
      <c r="H84" s="331" t="s">
        <v>170</v>
      </c>
      <c r="I84" s="332"/>
      <c r="J84" s="332"/>
      <c r="K84" s="332"/>
      <c r="L84" s="332"/>
      <c r="M84" s="332"/>
      <c r="N84" s="332"/>
      <c r="O84" s="332"/>
      <c r="P84" s="211">
        <v>0</v>
      </c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203"/>
      <c r="AD84" s="203"/>
      <c r="AE84" s="203"/>
    </row>
    <row r="85" spans="1:31" s="311" customFormat="1" hidden="1" x14ac:dyDescent="0.25">
      <c r="B85" s="329"/>
      <c r="C85" s="329"/>
      <c r="D85" s="329" t="s">
        <v>171</v>
      </c>
      <c r="E85" s="329"/>
      <c r="F85" s="329"/>
      <c r="G85" s="330"/>
      <c r="H85" s="331" t="s">
        <v>172</v>
      </c>
      <c r="I85" s="332"/>
      <c r="J85" s="332"/>
      <c r="K85" s="332"/>
      <c r="L85" s="332"/>
      <c r="M85" s="332"/>
      <c r="N85" s="332"/>
      <c r="O85" s="332"/>
      <c r="P85" s="211">
        <v>0</v>
      </c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203"/>
      <c r="AD85" s="203"/>
      <c r="AE85" s="203"/>
    </row>
    <row r="86" spans="1:31" s="311" customFormat="1" hidden="1" x14ac:dyDescent="0.25">
      <c r="B86" s="329"/>
      <c r="C86" s="329"/>
      <c r="D86" s="329" t="s">
        <v>173</v>
      </c>
      <c r="E86" s="329"/>
      <c r="F86" s="329"/>
      <c r="G86" s="330"/>
      <c r="H86" s="331" t="s">
        <v>174</v>
      </c>
      <c r="I86" s="332"/>
      <c r="J86" s="332"/>
      <c r="K86" s="332"/>
      <c r="L86" s="332"/>
      <c r="M86" s="332"/>
      <c r="N86" s="332"/>
      <c r="O86" s="332"/>
      <c r="P86" s="211">
        <v>0</v>
      </c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203"/>
      <c r="AD86" s="203"/>
      <c r="AE86" s="203"/>
    </row>
    <row r="87" spans="1:31" s="311" customFormat="1" hidden="1" x14ac:dyDescent="0.25">
      <c r="B87" s="329"/>
      <c r="C87" s="329"/>
      <c r="D87" s="329" t="s">
        <v>175</v>
      </c>
      <c r="E87" s="329"/>
      <c r="F87" s="329"/>
      <c r="G87" s="330"/>
      <c r="H87" s="331" t="s">
        <v>176</v>
      </c>
      <c r="I87" s="332"/>
      <c r="J87" s="332"/>
      <c r="K87" s="332"/>
      <c r="L87" s="332"/>
      <c r="M87" s="332"/>
      <c r="N87" s="332"/>
      <c r="O87" s="332"/>
      <c r="P87" s="211">
        <v>0</v>
      </c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203"/>
      <c r="AD87" s="203"/>
      <c r="AE87" s="203"/>
    </row>
    <row r="88" spans="1:31" s="311" customFormat="1" hidden="1" x14ac:dyDescent="0.25">
      <c r="B88" s="329"/>
      <c r="C88" s="329"/>
      <c r="D88" s="329" t="s">
        <v>177</v>
      </c>
      <c r="E88" s="329"/>
      <c r="F88" s="329"/>
      <c r="G88" s="330"/>
      <c r="H88" s="331" t="s">
        <v>178</v>
      </c>
      <c r="I88" s="332"/>
      <c r="J88" s="332"/>
      <c r="K88" s="332"/>
      <c r="L88" s="332"/>
      <c r="M88" s="332"/>
      <c r="N88" s="332"/>
      <c r="O88" s="332"/>
      <c r="P88" s="211">
        <v>0</v>
      </c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203"/>
      <c r="AD88" s="203"/>
      <c r="AE88" s="203"/>
    </row>
    <row r="89" spans="1:31" s="311" customFormat="1" ht="19.5" customHeight="1" x14ac:dyDescent="0.25">
      <c r="B89" s="329"/>
      <c r="C89" s="329"/>
      <c r="D89" s="329" t="s">
        <v>103</v>
      </c>
      <c r="E89" s="329"/>
      <c r="F89" s="329"/>
      <c r="G89" s="330" t="s">
        <v>142</v>
      </c>
      <c r="H89" s="331" t="s">
        <v>95</v>
      </c>
      <c r="I89" s="332">
        <v>37</v>
      </c>
      <c r="J89" s="332"/>
      <c r="K89" s="332">
        <v>37</v>
      </c>
      <c r="L89" s="332">
        <v>0</v>
      </c>
      <c r="M89" s="332">
        <v>0</v>
      </c>
      <c r="N89" s="332"/>
      <c r="O89" s="332">
        <v>0</v>
      </c>
      <c r="P89" s="211">
        <v>0</v>
      </c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203"/>
      <c r="AD89" s="203"/>
      <c r="AE89" s="203"/>
    </row>
    <row r="90" spans="1:31" s="311" customFormat="1" ht="19.5" customHeight="1" x14ac:dyDescent="0.25">
      <c r="B90" s="329"/>
      <c r="C90" s="329"/>
      <c r="D90" s="353"/>
      <c r="E90" s="353"/>
      <c r="F90" s="353"/>
      <c r="G90" s="330" t="s">
        <v>148</v>
      </c>
      <c r="H90" s="331"/>
      <c r="I90" s="332">
        <f t="shared" ref="I90" si="28">SUM(K90:O90)</f>
        <v>37</v>
      </c>
      <c r="J90" s="332"/>
      <c r="K90" s="332">
        <v>37</v>
      </c>
      <c r="L90" s="332">
        <v>0</v>
      </c>
      <c r="M90" s="332">
        <v>0</v>
      </c>
      <c r="N90" s="332"/>
      <c r="O90" s="332">
        <v>0</v>
      </c>
      <c r="P90" s="211">
        <v>0</v>
      </c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203"/>
      <c r="AD90" s="203"/>
      <c r="AE90" s="203"/>
    </row>
    <row r="91" spans="1:31" ht="17.25" customHeight="1" x14ac:dyDescent="0.25">
      <c r="A91" s="307"/>
      <c r="B91" s="295"/>
      <c r="C91" s="352" t="s">
        <v>40</v>
      </c>
      <c r="D91" s="352"/>
      <c r="E91" s="352"/>
      <c r="F91" s="352"/>
      <c r="G91" s="162" t="s">
        <v>142</v>
      </c>
      <c r="H91" s="161" t="s">
        <v>41</v>
      </c>
      <c r="I91" s="179">
        <f>K91</f>
        <v>85</v>
      </c>
      <c r="J91" s="179"/>
      <c r="K91" s="179">
        <v>85</v>
      </c>
      <c r="L91" s="179">
        <f t="shared" ref="L91:O91" si="29">L93+L95+L97+L99+L101+L103+L104+L106</f>
        <v>0</v>
      </c>
      <c r="M91" s="179">
        <f t="shared" si="29"/>
        <v>0</v>
      </c>
      <c r="N91" s="179"/>
      <c r="O91" s="179">
        <f t="shared" si="29"/>
        <v>0</v>
      </c>
      <c r="P91" s="211">
        <v>0</v>
      </c>
      <c r="AC91" s="203"/>
      <c r="AD91" s="203"/>
      <c r="AE91" s="203"/>
    </row>
    <row r="92" spans="1:31" ht="17.25" customHeight="1" x14ac:dyDescent="0.25">
      <c r="A92" s="307"/>
      <c r="B92" s="295"/>
      <c r="C92" s="319"/>
      <c r="D92" s="319"/>
      <c r="E92" s="319"/>
      <c r="F92" s="319"/>
      <c r="G92" s="162" t="s">
        <v>148</v>
      </c>
      <c r="H92" s="327"/>
      <c r="I92" s="179">
        <f>I94+I96+I98+I100+I102+I104+I105+I107</f>
        <v>85</v>
      </c>
      <c r="J92" s="179"/>
      <c r="K92" s="179">
        <v>20</v>
      </c>
      <c r="L92" s="179">
        <v>20</v>
      </c>
      <c r="M92" s="179">
        <v>20</v>
      </c>
      <c r="N92" s="179"/>
      <c r="O92" s="179">
        <v>25</v>
      </c>
      <c r="P92" s="211">
        <v>0</v>
      </c>
      <c r="AC92" s="203"/>
      <c r="AD92" s="203"/>
      <c r="AE92" s="203"/>
    </row>
    <row r="93" spans="1:31" ht="15.75" hidden="1" customHeight="1" x14ac:dyDescent="0.25">
      <c r="A93" s="307"/>
      <c r="B93" s="295"/>
      <c r="C93" s="295"/>
      <c r="D93" s="295" t="s">
        <v>3</v>
      </c>
      <c r="E93" s="295"/>
      <c r="F93" s="295"/>
      <c r="G93" s="316" t="s">
        <v>142</v>
      </c>
      <c r="H93" s="296" t="s">
        <v>4</v>
      </c>
      <c r="I93" s="211">
        <f t="shared" ref="I93:I106" si="30">SUM(K93:O93)</f>
        <v>0</v>
      </c>
      <c r="J93" s="211"/>
      <c r="K93" s="211"/>
      <c r="L93" s="211"/>
      <c r="M93" s="211"/>
      <c r="N93" s="211"/>
      <c r="O93" s="211"/>
      <c r="P93" s="211">
        <v>0</v>
      </c>
      <c r="AC93" s="203"/>
      <c r="AD93" s="203"/>
      <c r="AE93" s="203"/>
    </row>
    <row r="94" spans="1:31" ht="15.75" hidden="1" customHeight="1" x14ac:dyDescent="0.25">
      <c r="A94" s="307"/>
      <c r="B94" s="295"/>
      <c r="C94" s="295"/>
      <c r="D94" s="346"/>
      <c r="E94" s="346"/>
      <c r="F94" s="346"/>
      <c r="G94" s="316" t="s">
        <v>148</v>
      </c>
      <c r="H94" s="296"/>
      <c r="I94" s="211">
        <f t="shared" si="30"/>
        <v>0</v>
      </c>
      <c r="J94" s="211"/>
      <c r="K94" s="211"/>
      <c r="L94" s="211"/>
      <c r="M94" s="211"/>
      <c r="N94" s="211"/>
      <c r="O94" s="211"/>
      <c r="P94" s="211">
        <v>0</v>
      </c>
      <c r="AC94" s="203"/>
      <c r="AD94" s="203"/>
      <c r="AE94" s="203"/>
    </row>
    <row r="95" spans="1:31" ht="15.75" hidden="1" customHeight="1" x14ac:dyDescent="0.25">
      <c r="A95" s="307"/>
      <c r="B95" s="295"/>
      <c r="C95" s="295"/>
      <c r="D95" s="295" t="s">
        <v>5</v>
      </c>
      <c r="E95" s="295"/>
      <c r="F95" s="295"/>
      <c r="G95" s="316" t="s">
        <v>142</v>
      </c>
      <c r="H95" s="296" t="s">
        <v>6</v>
      </c>
      <c r="I95" s="211">
        <f t="shared" si="30"/>
        <v>0</v>
      </c>
      <c r="J95" s="211"/>
      <c r="K95" s="211"/>
      <c r="L95" s="211"/>
      <c r="M95" s="211"/>
      <c r="N95" s="211"/>
      <c r="O95" s="211"/>
      <c r="P95" s="211">
        <v>0</v>
      </c>
      <c r="AC95" s="203"/>
      <c r="AD95" s="203"/>
      <c r="AE95" s="203"/>
    </row>
    <row r="96" spans="1:31" ht="15.75" hidden="1" customHeight="1" x14ac:dyDescent="0.25">
      <c r="A96" s="307"/>
      <c r="B96" s="295"/>
      <c r="C96" s="295"/>
      <c r="D96" s="346"/>
      <c r="E96" s="346"/>
      <c r="F96" s="346"/>
      <c r="G96" s="316" t="s">
        <v>148</v>
      </c>
      <c r="H96" s="296"/>
      <c r="I96" s="211">
        <f t="shared" si="30"/>
        <v>0</v>
      </c>
      <c r="J96" s="211"/>
      <c r="K96" s="211"/>
      <c r="L96" s="211"/>
      <c r="M96" s="211"/>
      <c r="N96" s="211"/>
      <c r="O96" s="211"/>
      <c r="P96" s="211">
        <v>0</v>
      </c>
      <c r="AC96" s="203"/>
      <c r="AD96" s="203"/>
      <c r="AE96" s="203"/>
    </row>
    <row r="97" spans="1:31" ht="15.75" hidden="1" customHeight="1" x14ac:dyDescent="0.25">
      <c r="A97" s="307"/>
      <c r="B97" s="295"/>
      <c r="C97" s="295"/>
      <c r="D97" s="295" t="s">
        <v>7</v>
      </c>
      <c r="E97" s="295"/>
      <c r="F97" s="295"/>
      <c r="G97" s="316" t="s">
        <v>142</v>
      </c>
      <c r="H97" s="296" t="s">
        <v>8</v>
      </c>
      <c r="I97" s="211">
        <f t="shared" si="30"/>
        <v>0</v>
      </c>
      <c r="J97" s="211"/>
      <c r="K97" s="211"/>
      <c r="L97" s="211"/>
      <c r="M97" s="211"/>
      <c r="N97" s="211"/>
      <c r="O97" s="211"/>
      <c r="P97" s="211">
        <v>0</v>
      </c>
      <c r="AC97" s="203"/>
      <c r="AD97" s="203"/>
      <c r="AE97" s="203"/>
    </row>
    <row r="98" spans="1:31" ht="15.75" hidden="1" customHeight="1" x14ac:dyDescent="0.25">
      <c r="A98" s="307"/>
      <c r="B98" s="295"/>
      <c r="C98" s="295"/>
      <c r="D98" s="346"/>
      <c r="E98" s="346"/>
      <c r="F98" s="346"/>
      <c r="G98" s="316" t="s">
        <v>148</v>
      </c>
      <c r="H98" s="296"/>
      <c r="I98" s="211">
        <f t="shared" si="30"/>
        <v>0</v>
      </c>
      <c r="J98" s="211"/>
      <c r="K98" s="211"/>
      <c r="L98" s="211"/>
      <c r="M98" s="211"/>
      <c r="N98" s="211"/>
      <c r="O98" s="211"/>
      <c r="P98" s="211">
        <v>0</v>
      </c>
      <c r="AC98" s="203"/>
      <c r="AD98" s="203"/>
      <c r="AE98" s="203"/>
    </row>
    <row r="99" spans="1:31" ht="15.75" hidden="1" customHeight="1" x14ac:dyDescent="0.25">
      <c r="A99" s="307"/>
      <c r="B99" s="295"/>
      <c r="C99" s="295"/>
      <c r="D99" s="349" t="s">
        <v>181</v>
      </c>
      <c r="E99" s="349"/>
      <c r="F99" s="349"/>
      <c r="G99" s="316" t="s">
        <v>142</v>
      </c>
      <c r="H99" s="296" t="s">
        <v>9</v>
      </c>
      <c r="I99" s="211">
        <f t="shared" si="30"/>
        <v>0</v>
      </c>
      <c r="J99" s="211"/>
      <c r="K99" s="211"/>
      <c r="L99" s="211"/>
      <c r="M99" s="211"/>
      <c r="N99" s="211"/>
      <c r="O99" s="211"/>
      <c r="P99" s="211">
        <v>0</v>
      </c>
      <c r="AC99" s="203"/>
      <c r="AD99" s="203"/>
      <c r="AE99" s="203"/>
    </row>
    <row r="100" spans="1:31" hidden="1" x14ac:dyDescent="0.25">
      <c r="A100" s="307"/>
      <c r="B100" s="295"/>
      <c r="C100" s="295"/>
      <c r="D100" s="295" t="s">
        <v>182</v>
      </c>
      <c r="E100" s="295"/>
      <c r="F100" s="295"/>
      <c r="G100" s="316"/>
      <c r="H100" s="296" t="s">
        <v>183</v>
      </c>
      <c r="I100" s="211">
        <f t="shared" si="30"/>
        <v>0</v>
      </c>
      <c r="J100" s="211"/>
      <c r="K100" s="211"/>
      <c r="L100" s="211"/>
      <c r="M100" s="211"/>
      <c r="N100" s="211"/>
      <c r="O100" s="211"/>
      <c r="P100" s="211">
        <v>0</v>
      </c>
      <c r="AC100" s="203"/>
      <c r="AD100" s="203"/>
      <c r="AE100" s="203"/>
    </row>
    <row r="101" spans="1:31" hidden="1" x14ac:dyDescent="0.25">
      <c r="A101" s="307"/>
      <c r="B101" s="295"/>
      <c r="C101" s="295"/>
      <c r="D101" s="295" t="s">
        <v>184</v>
      </c>
      <c r="E101" s="295"/>
      <c r="F101" s="295"/>
      <c r="G101" s="316"/>
      <c r="H101" s="296" t="s">
        <v>11</v>
      </c>
      <c r="I101" s="211">
        <f t="shared" si="30"/>
        <v>0</v>
      </c>
      <c r="J101" s="211"/>
      <c r="K101" s="211"/>
      <c r="L101" s="211"/>
      <c r="M101" s="211"/>
      <c r="N101" s="211"/>
      <c r="O101" s="211"/>
      <c r="P101" s="211">
        <v>0</v>
      </c>
      <c r="AC101" s="203"/>
      <c r="AD101" s="203"/>
      <c r="AE101" s="203"/>
    </row>
    <row r="102" spans="1:31" ht="15.75" hidden="1" customHeight="1" x14ac:dyDescent="0.25">
      <c r="A102" s="307"/>
      <c r="B102" s="295"/>
      <c r="C102" s="295"/>
      <c r="D102" s="346"/>
      <c r="E102" s="346"/>
      <c r="F102" s="346"/>
      <c r="G102" s="316" t="s">
        <v>148</v>
      </c>
      <c r="H102" s="296"/>
      <c r="I102" s="211">
        <f t="shared" si="30"/>
        <v>0</v>
      </c>
      <c r="J102" s="211"/>
      <c r="K102" s="211"/>
      <c r="L102" s="211"/>
      <c r="M102" s="211"/>
      <c r="N102" s="211"/>
      <c r="O102" s="211"/>
      <c r="P102" s="211">
        <v>0</v>
      </c>
      <c r="AC102" s="203"/>
      <c r="AD102" s="203"/>
      <c r="AE102" s="203"/>
    </row>
    <row r="103" spans="1:31" ht="15.75" hidden="1" customHeight="1" x14ac:dyDescent="0.25">
      <c r="A103" s="307"/>
      <c r="B103" s="295"/>
      <c r="C103" s="295"/>
      <c r="D103" s="295" t="s">
        <v>10</v>
      </c>
      <c r="E103" s="295"/>
      <c r="F103" s="295"/>
      <c r="G103" s="316" t="s">
        <v>142</v>
      </c>
      <c r="H103" s="294" t="s">
        <v>11</v>
      </c>
      <c r="I103" s="211">
        <f t="shared" si="30"/>
        <v>0</v>
      </c>
      <c r="J103" s="211"/>
      <c r="K103" s="211"/>
      <c r="L103" s="211"/>
      <c r="M103" s="211"/>
      <c r="N103" s="211"/>
      <c r="O103" s="211"/>
      <c r="P103" s="211">
        <v>0</v>
      </c>
      <c r="AC103" s="203"/>
      <c r="AD103" s="203"/>
      <c r="AE103" s="203"/>
    </row>
    <row r="104" spans="1:31" ht="15.75" hidden="1" customHeight="1" x14ac:dyDescent="0.25">
      <c r="A104" s="307"/>
      <c r="B104" s="295"/>
      <c r="C104" s="141"/>
      <c r="D104" s="295" t="s">
        <v>185</v>
      </c>
      <c r="E104" s="295"/>
      <c r="F104" s="295"/>
      <c r="G104" s="316"/>
      <c r="H104" s="294" t="s">
        <v>96</v>
      </c>
      <c r="I104" s="211">
        <f t="shared" si="30"/>
        <v>0</v>
      </c>
      <c r="J104" s="211"/>
      <c r="K104" s="211"/>
      <c r="L104" s="211"/>
      <c r="M104" s="211"/>
      <c r="N104" s="211"/>
      <c r="O104" s="211"/>
      <c r="P104" s="211">
        <v>0</v>
      </c>
      <c r="AC104" s="203"/>
      <c r="AD104" s="203"/>
      <c r="AE104" s="203"/>
    </row>
    <row r="105" spans="1:31" ht="3.75" hidden="1" customHeight="1" x14ac:dyDescent="0.25">
      <c r="A105" s="307"/>
      <c r="B105" s="295"/>
      <c r="C105" s="141"/>
      <c r="D105" s="346"/>
      <c r="E105" s="346"/>
      <c r="F105" s="346"/>
      <c r="G105" s="316" t="s">
        <v>148</v>
      </c>
      <c r="H105" s="294"/>
      <c r="I105" s="211">
        <f t="shared" si="30"/>
        <v>0</v>
      </c>
      <c r="J105" s="211"/>
      <c r="K105" s="211"/>
      <c r="L105" s="211"/>
      <c r="M105" s="211"/>
      <c r="N105" s="211"/>
      <c r="O105" s="211"/>
      <c r="P105" s="211">
        <v>0</v>
      </c>
      <c r="AC105" s="203"/>
      <c r="AD105" s="203"/>
      <c r="AE105" s="203"/>
    </row>
    <row r="106" spans="1:31" ht="19.5" customHeight="1" x14ac:dyDescent="0.25">
      <c r="A106" s="307"/>
      <c r="B106" s="295"/>
      <c r="C106" s="141"/>
      <c r="D106" s="349" t="s">
        <v>186</v>
      </c>
      <c r="E106" s="349"/>
      <c r="F106" s="349"/>
      <c r="G106" s="316" t="s">
        <v>142</v>
      </c>
      <c r="H106" s="294" t="s">
        <v>96</v>
      </c>
      <c r="I106" s="211">
        <f t="shared" si="30"/>
        <v>85</v>
      </c>
      <c r="J106" s="211"/>
      <c r="K106" s="211">
        <v>85</v>
      </c>
      <c r="L106" s="211">
        <v>0</v>
      </c>
      <c r="M106" s="211">
        <v>0</v>
      </c>
      <c r="N106" s="211"/>
      <c r="O106" s="211">
        <v>0</v>
      </c>
      <c r="P106" s="211">
        <v>0</v>
      </c>
      <c r="AC106" s="203"/>
      <c r="AD106" s="203"/>
      <c r="AE106" s="203"/>
    </row>
    <row r="107" spans="1:31" ht="14.25" customHeight="1" x14ac:dyDescent="0.25">
      <c r="A107" s="307"/>
      <c r="B107" s="295"/>
      <c r="C107" s="141"/>
      <c r="D107" s="316"/>
      <c r="E107" s="316"/>
      <c r="F107" s="316"/>
      <c r="G107" s="316" t="s">
        <v>148</v>
      </c>
      <c r="H107" s="294"/>
      <c r="I107" s="211">
        <f>K107+L107+M107+O107</f>
        <v>85</v>
      </c>
      <c r="J107" s="211"/>
      <c r="K107" s="211">
        <v>20</v>
      </c>
      <c r="L107" s="211">
        <v>20</v>
      </c>
      <c r="M107" s="211">
        <v>20</v>
      </c>
      <c r="N107" s="211"/>
      <c r="O107" s="211">
        <v>25</v>
      </c>
      <c r="P107" s="211">
        <v>0</v>
      </c>
      <c r="AC107" s="203"/>
      <c r="AD107" s="203"/>
      <c r="AE107" s="203"/>
    </row>
    <row r="108" spans="1:31" ht="13.5" customHeight="1" x14ac:dyDescent="0.25">
      <c r="A108" s="307"/>
      <c r="B108" s="295"/>
      <c r="C108" s="159" t="s">
        <v>42</v>
      </c>
      <c r="D108" s="295"/>
      <c r="E108" s="295"/>
      <c r="F108" s="295"/>
      <c r="G108" s="160" t="s">
        <v>142</v>
      </c>
      <c r="H108" s="165">
        <v>20</v>
      </c>
      <c r="I108" s="292">
        <f t="shared" ref="I108:P108" si="31">I110+I151+I162+I164+I179+I143+I160+I132+I166</f>
        <v>1230</v>
      </c>
      <c r="J108" s="292">
        <f t="shared" si="31"/>
        <v>123</v>
      </c>
      <c r="K108" s="292">
        <f t="shared" si="31"/>
        <v>942</v>
      </c>
      <c r="L108" s="292">
        <f t="shared" si="31"/>
        <v>101</v>
      </c>
      <c r="M108" s="292">
        <f t="shared" si="31"/>
        <v>122</v>
      </c>
      <c r="N108" s="292">
        <f t="shared" si="31"/>
        <v>94</v>
      </c>
      <c r="O108" s="292">
        <f t="shared" si="31"/>
        <v>65</v>
      </c>
      <c r="P108" s="292">
        <f t="shared" si="31"/>
        <v>29</v>
      </c>
      <c r="AC108" s="203"/>
      <c r="AD108" s="203"/>
      <c r="AE108" s="203"/>
    </row>
    <row r="109" spans="1:31" ht="13.5" customHeight="1" x14ac:dyDescent="0.25">
      <c r="A109" s="307"/>
      <c r="B109" s="295"/>
      <c r="C109" s="348"/>
      <c r="D109" s="348"/>
      <c r="E109" s="348"/>
      <c r="F109" s="348"/>
      <c r="G109" s="160" t="s">
        <v>148</v>
      </c>
      <c r="H109" s="165"/>
      <c r="I109" s="292">
        <f>K109+L109+M109+O109</f>
        <v>1230</v>
      </c>
      <c r="J109" s="292">
        <f t="shared" ref="J109:P109" si="32">J111+J133+J144+J152+J161+J163+J165+J178+J180</f>
        <v>123</v>
      </c>
      <c r="K109" s="292">
        <f t="shared" si="32"/>
        <v>351</v>
      </c>
      <c r="L109" s="292">
        <f t="shared" si="32"/>
        <v>303</v>
      </c>
      <c r="M109" s="292">
        <f t="shared" si="32"/>
        <v>298</v>
      </c>
      <c r="N109" s="292">
        <f t="shared" si="32"/>
        <v>94</v>
      </c>
      <c r="O109" s="292">
        <f t="shared" si="32"/>
        <v>278</v>
      </c>
      <c r="P109" s="292">
        <f t="shared" si="32"/>
        <v>29</v>
      </c>
      <c r="AC109" s="203"/>
      <c r="AD109" s="203"/>
      <c r="AE109" s="203"/>
    </row>
    <row r="110" spans="1:31" ht="12.75" customHeight="1" x14ac:dyDescent="0.25">
      <c r="A110" s="307"/>
      <c r="B110" s="295"/>
      <c r="C110" s="159" t="s">
        <v>43</v>
      </c>
      <c r="D110" s="295"/>
      <c r="E110" s="295"/>
      <c r="F110" s="295"/>
      <c r="G110" s="316" t="s">
        <v>142</v>
      </c>
      <c r="H110" s="165" t="s">
        <v>44</v>
      </c>
      <c r="I110" s="211">
        <f t="shared" ref="I110" si="33">I112+I114+I116+I118+I120+I122+I124+I126+I128+I130</f>
        <v>605</v>
      </c>
      <c r="J110" s="211">
        <f>J112+J114+J116+J118+J120+J122+J124+J126+J128+J130</f>
        <v>84</v>
      </c>
      <c r="K110" s="211">
        <f t="shared" ref="K110:P110" si="34">K112+K114+K116+K118+K120+K122+K124+K126+K128+K130</f>
        <v>422</v>
      </c>
      <c r="L110" s="211">
        <f t="shared" si="34"/>
        <v>61</v>
      </c>
      <c r="M110" s="211">
        <f t="shared" si="34"/>
        <v>77</v>
      </c>
      <c r="N110" s="211">
        <f t="shared" si="34"/>
        <v>63</v>
      </c>
      <c r="O110" s="211">
        <f t="shared" si="34"/>
        <v>45</v>
      </c>
      <c r="P110" s="211">
        <f t="shared" si="34"/>
        <v>21</v>
      </c>
      <c r="AC110" s="203"/>
      <c r="AD110" s="203"/>
      <c r="AE110" s="203"/>
    </row>
    <row r="111" spans="1:31" ht="12.75" customHeight="1" x14ac:dyDescent="0.25">
      <c r="A111" s="307"/>
      <c r="B111" s="295"/>
      <c r="C111" s="348"/>
      <c r="D111" s="348"/>
      <c r="E111" s="348"/>
      <c r="F111" s="348"/>
      <c r="G111" s="316" t="s">
        <v>148</v>
      </c>
      <c r="H111" s="165"/>
      <c r="I111" s="211">
        <f>K111+L111+M111+O111</f>
        <v>605</v>
      </c>
      <c r="J111" s="211">
        <f>J113+J115+J117+J119+J121+J123+J127+J129+J131</f>
        <v>84</v>
      </c>
      <c r="K111" s="211">
        <f t="shared" ref="K111:AB111" si="35">K113+K115+K117+K119+K121+K123+K127+K129+K131</f>
        <v>146</v>
      </c>
      <c r="L111" s="211">
        <f t="shared" si="35"/>
        <v>151</v>
      </c>
      <c r="M111" s="211">
        <f t="shared" si="35"/>
        <v>150</v>
      </c>
      <c r="N111" s="211">
        <f t="shared" si="35"/>
        <v>63</v>
      </c>
      <c r="O111" s="211">
        <f t="shared" si="35"/>
        <v>158</v>
      </c>
      <c r="P111" s="211">
        <f t="shared" si="35"/>
        <v>21</v>
      </c>
      <c r="Q111" s="211">
        <f t="shared" si="35"/>
        <v>0</v>
      </c>
      <c r="R111" s="211">
        <f t="shared" si="35"/>
        <v>0</v>
      </c>
      <c r="S111" s="211">
        <f t="shared" si="35"/>
        <v>0</v>
      </c>
      <c r="T111" s="211">
        <f t="shared" si="35"/>
        <v>0</v>
      </c>
      <c r="U111" s="211">
        <f t="shared" si="35"/>
        <v>0</v>
      </c>
      <c r="V111" s="211">
        <f t="shared" si="35"/>
        <v>0</v>
      </c>
      <c r="W111" s="211">
        <f t="shared" si="35"/>
        <v>0</v>
      </c>
      <c r="X111" s="211">
        <f t="shared" si="35"/>
        <v>0</v>
      </c>
      <c r="Y111" s="211">
        <f t="shared" si="35"/>
        <v>0</v>
      </c>
      <c r="Z111" s="211">
        <f t="shared" si="35"/>
        <v>0</v>
      </c>
      <c r="AA111" s="211">
        <f t="shared" si="35"/>
        <v>0</v>
      </c>
      <c r="AB111" s="211">
        <f t="shared" si="35"/>
        <v>0</v>
      </c>
      <c r="AC111" s="203"/>
      <c r="AD111" s="203"/>
      <c r="AE111" s="203"/>
    </row>
    <row r="112" spans="1:31" ht="13.5" customHeight="1" x14ac:dyDescent="0.25">
      <c r="A112" s="307"/>
      <c r="B112" s="295"/>
      <c r="C112" s="159"/>
      <c r="D112" s="295" t="s">
        <v>45</v>
      </c>
      <c r="E112" s="295"/>
      <c r="F112" s="295"/>
      <c r="G112" s="316" t="s">
        <v>142</v>
      </c>
      <c r="H112" s="293" t="s">
        <v>46</v>
      </c>
      <c r="I112" s="211">
        <f>SUM(K112:O112)-N112</f>
        <v>16</v>
      </c>
      <c r="J112" s="211">
        <f>N112+P112</f>
        <v>3</v>
      </c>
      <c r="K112" s="211">
        <v>3</v>
      </c>
      <c r="L112" s="211">
        <v>4</v>
      </c>
      <c r="M112" s="211">
        <v>5</v>
      </c>
      <c r="N112" s="211">
        <v>2</v>
      </c>
      <c r="O112" s="211">
        <v>4</v>
      </c>
      <c r="P112" s="211">
        <v>1</v>
      </c>
      <c r="AC112" s="203"/>
      <c r="AD112" s="203"/>
      <c r="AE112" s="203"/>
    </row>
    <row r="113" spans="1:31" ht="13.5" customHeight="1" x14ac:dyDescent="0.25">
      <c r="A113" s="307"/>
      <c r="B113" s="295"/>
      <c r="C113" s="159"/>
      <c r="D113" s="346"/>
      <c r="E113" s="346"/>
      <c r="F113" s="346"/>
      <c r="G113" s="316" t="s">
        <v>148</v>
      </c>
      <c r="H113" s="293"/>
      <c r="I113" s="211">
        <f>SUM(K113:O113)-N113</f>
        <v>16</v>
      </c>
      <c r="J113" s="211">
        <f t="shared" ref="J113:J176" si="36">N113+P113</f>
        <v>3</v>
      </c>
      <c r="K113" s="211">
        <v>3</v>
      </c>
      <c r="L113" s="211">
        <v>4</v>
      </c>
      <c r="M113" s="211">
        <v>5</v>
      </c>
      <c r="N113" s="211">
        <v>2</v>
      </c>
      <c r="O113" s="211">
        <v>4</v>
      </c>
      <c r="P113" s="211">
        <v>1</v>
      </c>
      <c r="AC113" s="203"/>
      <c r="AD113" s="203"/>
      <c r="AE113" s="203"/>
    </row>
    <row r="114" spans="1:31" ht="13.5" customHeight="1" x14ac:dyDescent="0.25">
      <c r="A114" s="307"/>
      <c r="B114" s="295"/>
      <c r="C114" s="159"/>
      <c r="D114" s="295" t="s">
        <v>187</v>
      </c>
      <c r="E114" s="295"/>
      <c r="F114" s="295"/>
      <c r="G114" s="316" t="s">
        <v>142</v>
      </c>
      <c r="H114" s="293" t="s">
        <v>47</v>
      </c>
      <c r="I114" s="211">
        <f>SUM(K114:O114)-N114</f>
        <v>7</v>
      </c>
      <c r="J114" s="211">
        <f>N114+P114</f>
        <v>2</v>
      </c>
      <c r="K114" s="211">
        <v>1</v>
      </c>
      <c r="L114" s="211">
        <v>2</v>
      </c>
      <c r="M114" s="211">
        <v>2</v>
      </c>
      <c r="N114" s="211">
        <v>1</v>
      </c>
      <c r="O114" s="211">
        <v>2</v>
      </c>
      <c r="P114" s="211">
        <v>1</v>
      </c>
      <c r="AC114" s="203"/>
      <c r="AD114" s="203"/>
      <c r="AE114" s="203"/>
    </row>
    <row r="115" spans="1:31" ht="13.5" customHeight="1" x14ac:dyDescent="0.25">
      <c r="A115" s="307"/>
      <c r="B115" s="295"/>
      <c r="C115" s="159"/>
      <c r="D115" s="346"/>
      <c r="E115" s="346"/>
      <c r="F115" s="346"/>
      <c r="G115" s="316" t="s">
        <v>148</v>
      </c>
      <c r="H115" s="293"/>
      <c r="I115" s="211">
        <f t="shared" ref="I115:I133" si="37">SUM(K115:O115)-N115</f>
        <v>7</v>
      </c>
      <c r="J115" s="211">
        <f t="shared" si="36"/>
        <v>2</v>
      </c>
      <c r="K115" s="211">
        <f>+K114</f>
        <v>1</v>
      </c>
      <c r="L115" s="211">
        <f t="shared" ref="L115:O115" si="38">+L114</f>
        <v>2</v>
      </c>
      <c r="M115" s="211">
        <f t="shared" si="38"/>
        <v>2</v>
      </c>
      <c r="N115" s="211">
        <f>+N114</f>
        <v>1</v>
      </c>
      <c r="O115" s="211">
        <f t="shared" si="38"/>
        <v>2</v>
      </c>
      <c r="P115" s="211">
        <v>1</v>
      </c>
      <c r="AC115" s="203"/>
      <c r="AD115" s="203"/>
      <c r="AE115" s="203"/>
    </row>
    <row r="116" spans="1:31" ht="13.5" customHeight="1" x14ac:dyDescent="0.25">
      <c r="A116" s="307"/>
      <c r="B116" s="295"/>
      <c r="C116" s="159"/>
      <c r="D116" s="295" t="s">
        <v>188</v>
      </c>
      <c r="E116" s="295"/>
      <c r="F116" s="295"/>
      <c r="G116" s="316" t="s">
        <v>142</v>
      </c>
      <c r="H116" s="293" t="s">
        <v>48</v>
      </c>
      <c r="I116" s="211">
        <f t="shared" si="37"/>
        <v>75</v>
      </c>
      <c r="J116" s="211">
        <f t="shared" si="36"/>
        <v>1</v>
      </c>
      <c r="K116" s="211">
        <v>74</v>
      </c>
      <c r="L116" s="211">
        <v>0</v>
      </c>
      <c r="M116" s="211">
        <v>1</v>
      </c>
      <c r="N116" s="211">
        <v>1</v>
      </c>
      <c r="O116" s="211">
        <v>0</v>
      </c>
      <c r="P116" s="211">
        <v>0</v>
      </c>
      <c r="AC116" s="203"/>
      <c r="AD116" s="203"/>
      <c r="AE116" s="203"/>
    </row>
    <row r="117" spans="1:31" ht="13.5" customHeight="1" x14ac:dyDescent="0.25">
      <c r="A117" s="307"/>
      <c r="B117" s="295"/>
      <c r="C117" s="159"/>
      <c r="D117" s="346"/>
      <c r="E117" s="346"/>
      <c r="F117" s="346"/>
      <c r="G117" s="316" t="s">
        <v>148</v>
      </c>
      <c r="H117" s="293"/>
      <c r="I117" s="211">
        <f t="shared" si="37"/>
        <v>75</v>
      </c>
      <c r="J117" s="211">
        <f t="shared" si="36"/>
        <v>1</v>
      </c>
      <c r="K117" s="211">
        <v>25</v>
      </c>
      <c r="L117" s="211">
        <v>22</v>
      </c>
      <c r="M117" s="211">
        <v>13</v>
      </c>
      <c r="N117" s="211">
        <v>1</v>
      </c>
      <c r="O117" s="211">
        <v>15</v>
      </c>
      <c r="P117" s="211">
        <v>0</v>
      </c>
      <c r="AC117" s="203"/>
      <c r="AD117" s="203"/>
      <c r="AE117" s="203"/>
    </row>
    <row r="118" spans="1:31" ht="15.75" customHeight="1" x14ac:dyDescent="0.25">
      <c r="A118" s="307"/>
      <c r="B118" s="295"/>
      <c r="C118" s="159"/>
      <c r="D118" s="295" t="s">
        <v>189</v>
      </c>
      <c r="E118" s="295"/>
      <c r="F118" s="295"/>
      <c r="G118" s="316" t="s">
        <v>142</v>
      </c>
      <c r="H118" s="293" t="s">
        <v>49</v>
      </c>
      <c r="I118" s="211">
        <f t="shared" si="37"/>
        <v>8</v>
      </c>
      <c r="J118" s="211">
        <f t="shared" si="36"/>
        <v>1</v>
      </c>
      <c r="K118" s="211">
        <v>5</v>
      </c>
      <c r="L118" s="211">
        <v>1</v>
      </c>
      <c r="M118" s="211">
        <v>1</v>
      </c>
      <c r="N118" s="211">
        <v>1</v>
      </c>
      <c r="O118" s="211">
        <v>1</v>
      </c>
      <c r="P118" s="211">
        <v>0</v>
      </c>
      <c r="AC118" s="203"/>
      <c r="AD118" s="203"/>
      <c r="AE118" s="203"/>
    </row>
    <row r="119" spans="1:31" ht="14.25" customHeight="1" x14ac:dyDescent="0.25">
      <c r="A119" s="307"/>
      <c r="B119" s="295"/>
      <c r="C119" s="159"/>
      <c r="D119" s="346"/>
      <c r="E119" s="346"/>
      <c r="F119" s="346"/>
      <c r="G119" s="316" t="s">
        <v>148</v>
      </c>
      <c r="H119" s="293"/>
      <c r="I119" s="211">
        <f t="shared" si="37"/>
        <v>8</v>
      </c>
      <c r="J119" s="211">
        <f t="shared" si="36"/>
        <v>1</v>
      </c>
      <c r="K119" s="211">
        <v>3</v>
      </c>
      <c r="L119" s="211">
        <v>2</v>
      </c>
      <c r="M119" s="211">
        <v>2</v>
      </c>
      <c r="N119" s="211">
        <v>1</v>
      </c>
      <c r="O119" s="211">
        <v>1</v>
      </c>
      <c r="P119" s="211">
        <v>0</v>
      </c>
      <c r="AC119" s="203"/>
      <c r="AD119" s="203"/>
      <c r="AE119" s="203"/>
    </row>
    <row r="120" spans="1:31" ht="15" customHeight="1" x14ac:dyDescent="0.25">
      <c r="A120" s="307"/>
      <c r="B120" s="295"/>
      <c r="C120" s="159"/>
      <c r="D120" s="295" t="s">
        <v>50</v>
      </c>
      <c r="E120" s="295"/>
      <c r="F120" s="295"/>
      <c r="G120" s="316" t="s">
        <v>142</v>
      </c>
      <c r="H120" s="293" t="s">
        <v>51</v>
      </c>
      <c r="I120" s="211">
        <f t="shared" si="37"/>
        <v>30</v>
      </c>
      <c r="J120" s="211">
        <f t="shared" si="36"/>
        <v>3</v>
      </c>
      <c r="K120" s="211">
        <v>8</v>
      </c>
      <c r="L120" s="211">
        <v>7</v>
      </c>
      <c r="M120" s="211">
        <v>8</v>
      </c>
      <c r="N120" s="211">
        <v>2</v>
      </c>
      <c r="O120" s="211">
        <v>7</v>
      </c>
      <c r="P120" s="211">
        <v>1</v>
      </c>
      <c r="AC120" s="203"/>
      <c r="AD120" s="203"/>
      <c r="AE120" s="203"/>
    </row>
    <row r="121" spans="1:31" ht="14.25" customHeight="1" x14ac:dyDescent="0.25">
      <c r="A121" s="307"/>
      <c r="B121" s="295"/>
      <c r="C121" s="159"/>
      <c r="D121" s="346"/>
      <c r="E121" s="346"/>
      <c r="F121" s="346"/>
      <c r="G121" s="316" t="s">
        <v>148</v>
      </c>
      <c r="H121" s="293"/>
      <c r="I121" s="211">
        <f t="shared" si="37"/>
        <v>30</v>
      </c>
      <c r="J121" s="211">
        <f t="shared" si="36"/>
        <v>3</v>
      </c>
      <c r="K121" s="211">
        <v>8</v>
      </c>
      <c r="L121" s="211">
        <v>7</v>
      </c>
      <c r="M121" s="211">
        <v>8</v>
      </c>
      <c r="N121" s="211">
        <v>2</v>
      </c>
      <c r="O121" s="211">
        <v>7</v>
      </c>
      <c r="P121" s="211">
        <v>1</v>
      </c>
      <c r="AC121" s="203"/>
      <c r="AD121" s="203"/>
      <c r="AE121" s="203"/>
    </row>
    <row r="122" spans="1:31" ht="15.75" customHeight="1" x14ac:dyDescent="0.25">
      <c r="A122" s="307"/>
      <c r="B122" s="295"/>
      <c r="C122" s="159"/>
      <c r="D122" s="295" t="s">
        <v>52</v>
      </c>
      <c r="E122" s="295"/>
      <c r="F122" s="295"/>
      <c r="G122" s="316" t="s">
        <v>142</v>
      </c>
      <c r="H122" s="293" t="s">
        <v>53</v>
      </c>
      <c r="I122" s="211">
        <f t="shared" si="37"/>
        <v>21</v>
      </c>
      <c r="J122" s="211">
        <f t="shared" si="36"/>
        <v>1</v>
      </c>
      <c r="K122" s="211">
        <v>5</v>
      </c>
      <c r="L122" s="211">
        <v>7</v>
      </c>
      <c r="M122" s="211">
        <v>5</v>
      </c>
      <c r="N122" s="211">
        <v>1</v>
      </c>
      <c r="O122" s="211">
        <v>4</v>
      </c>
      <c r="P122" s="211">
        <v>0</v>
      </c>
      <c r="AC122" s="203"/>
      <c r="AD122" s="203"/>
      <c r="AE122" s="203"/>
    </row>
    <row r="123" spans="1:31" ht="15.75" customHeight="1" x14ac:dyDescent="0.25">
      <c r="A123" s="307"/>
      <c r="B123" s="295"/>
      <c r="C123" s="159"/>
      <c r="D123" s="346"/>
      <c r="E123" s="346"/>
      <c r="F123" s="346"/>
      <c r="G123" s="316" t="s">
        <v>148</v>
      </c>
      <c r="H123" s="293"/>
      <c r="I123" s="211">
        <f t="shared" si="37"/>
        <v>21</v>
      </c>
      <c r="J123" s="211">
        <f t="shared" si="36"/>
        <v>1</v>
      </c>
      <c r="K123" s="211">
        <v>5</v>
      </c>
      <c r="L123" s="211">
        <v>7</v>
      </c>
      <c r="M123" s="211">
        <v>5</v>
      </c>
      <c r="N123" s="211">
        <v>1</v>
      </c>
      <c r="O123" s="211">
        <v>4</v>
      </c>
      <c r="P123" s="211">
        <f>+P122</f>
        <v>0</v>
      </c>
      <c r="AC123" s="203"/>
      <c r="AD123" s="203"/>
      <c r="AE123" s="203"/>
    </row>
    <row r="124" spans="1:31" ht="15.75" hidden="1" customHeight="1" x14ac:dyDescent="0.25">
      <c r="A124" s="307"/>
      <c r="B124" s="295"/>
      <c r="C124" s="159"/>
      <c r="D124" s="295" t="s">
        <v>190</v>
      </c>
      <c r="E124" s="295"/>
      <c r="F124" s="295"/>
      <c r="G124" s="316" t="s">
        <v>142</v>
      </c>
      <c r="H124" s="293" t="s">
        <v>191</v>
      </c>
      <c r="I124" s="211">
        <f t="shared" si="37"/>
        <v>0</v>
      </c>
      <c r="J124" s="211">
        <f t="shared" si="36"/>
        <v>0</v>
      </c>
      <c r="K124" s="211"/>
      <c r="L124" s="211"/>
      <c r="M124" s="211"/>
      <c r="N124" s="211"/>
      <c r="O124" s="211"/>
      <c r="P124" s="211"/>
      <c r="AC124" s="203"/>
      <c r="AD124" s="203"/>
      <c r="AE124" s="203"/>
    </row>
    <row r="125" spans="1:31" ht="15.75" hidden="1" customHeight="1" x14ac:dyDescent="0.25">
      <c r="A125" s="307"/>
      <c r="B125" s="295"/>
      <c r="C125" s="159"/>
      <c r="D125" s="346"/>
      <c r="E125" s="346"/>
      <c r="F125" s="346"/>
      <c r="G125" s="316" t="s">
        <v>148</v>
      </c>
      <c r="H125" s="293"/>
      <c r="I125" s="211">
        <f t="shared" si="37"/>
        <v>0</v>
      </c>
      <c r="J125" s="211">
        <f t="shared" si="36"/>
        <v>0</v>
      </c>
      <c r="K125" s="211"/>
      <c r="L125" s="211"/>
      <c r="M125" s="211"/>
      <c r="N125" s="211"/>
      <c r="O125" s="211"/>
      <c r="P125" s="211"/>
      <c r="AC125" s="203"/>
      <c r="AD125" s="203"/>
      <c r="AE125" s="203"/>
    </row>
    <row r="126" spans="1:31" ht="14.25" customHeight="1" x14ac:dyDescent="0.25">
      <c r="A126" s="307"/>
      <c r="B126" s="295"/>
      <c r="C126" s="159"/>
      <c r="D126" s="295" t="s">
        <v>299</v>
      </c>
      <c r="E126" s="295"/>
      <c r="F126" s="295"/>
      <c r="G126" s="316" t="s">
        <v>142</v>
      </c>
      <c r="H126" s="293" t="s">
        <v>54</v>
      </c>
      <c r="I126" s="211">
        <f t="shared" si="37"/>
        <v>20</v>
      </c>
      <c r="J126" s="211">
        <f t="shared" si="36"/>
        <v>0</v>
      </c>
      <c r="K126" s="211">
        <v>20</v>
      </c>
      <c r="L126" s="211">
        <v>0</v>
      </c>
      <c r="M126" s="211">
        <v>0</v>
      </c>
      <c r="N126" s="211">
        <v>0</v>
      </c>
      <c r="O126" s="211">
        <v>0</v>
      </c>
      <c r="P126" s="211">
        <v>0</v>
      </c>
      <c r="AC126" s="203"/>
      <c r="AD126" s="203"/>
      <c r="AE126" s="203"/>
    </row>
    <row r="127" spans="1:31" ht="14.25" customHeight="1" x14ac:dyDescent="0.25">
      <c r="A127" s="307"/>
      <c r="B127" s="295"/>
      <c r="C127" s="159"/>
      <c r="D127" s="346"/>
      <c r="E127" s="346"/>
      <c r="F127" s="346"/>
      <c r="G127" s="316" t="s">
        <v>148</v>
      </c>
      <c r="H127" s="293"/>
      <c r="I127" s="211">
        <f t="shared" si="37"/>
        <v>20</v>
      </c>
      <c r="J127" s="211">
        <f t="shared" si="36"/>
        <v>0</v>
      </c>
      <c r="K127" s="211">
        <v>5</v>
      </c>
      <c r="L127" s="211">
        <v>5</v>
      </c>
      <c r="M127" s="211">
        <v>5</v>
      </c>
      <c r="N127" s="211">
        <v>0</v>
      </c>
      <c r="O127" s="211">
        <v>5</v>
      </c>
      <c r="P127" s="211">
        <v>0</v>
      </c>
      <c r="AC127" s="203"/>
      <c r="AD127" s="203"/>
      <c r="AE127" s="203"/>
    </row>
    <row r="128" spans="1:31" ht="14.25" customHeight="1" x14ac:dyDescent="0.25">
      <c r="A128" s="307"/>
      <c r="B128" s="295"/>
      <c r="C128" s="159"/>
      <c r="D128" s="295" t="s">
        <v>55</v>
      </c>
      <c r="E128" s="295"/>
      <c r="F128" s="295"/>
      <c r="G128" s="316" t="s">
        <v>142</v>
      </c>
      <c r="H128" s="293" t="s">
        <v>56</v>
      </c>
      <c r="I128" s="211">
        <f t="shared" si="37"/>
        <v>28</v>
      </c>
      <c r="J128" s="211">
        <f t="shared" si="36"/>
        <v>11</v>
      </c>
      <c r="K128" s="211">
        <v>6</v>
      </c>
      <c r="L128" s="211">
        <v>7</v>
      </c>
      <c r="M128" s="211">
        <v>10</v>
      </c>
      <c r="N128" s="211">
        <v>10</v>
      </c>
      <c r="O128" s="211">
        <v>5</v>
      </c>
      <c r="P128" s="211">
        <v>1</v>
      </c>
      <c r="AC128" s="203"/>
      <c r="AD128" s="203"/>
      <c r="AE128" s="203"/>
    </row>
    <row r="129" spans="1:31" ht="14.25" customHeight="1" x14ac:dyDescent="0.25">
      <c r="A129" s="307"/>
      <c r="B129" s="295"/>
      <c r="C129" s="159"/>
      <c r="D129" s="346"/>
      <c r="E129" s="346"/>
      <c r="F129" s="346"/>
      <c r="G129" s="316" t="s">
        <v>148</v>
      </c>
      <c r="H129" s="293"/>
      <c r="I129" s="211">
        <f t="shared" si="37"/>
        <v>28</v>
      </c>
      <c r="J129" s="211">
        <f t="shared" si="36"/>
        <v>11</v>
      </c>
      <c r="K129" s="211">
        <v>6</v>
      </c>
      <c r="L129" s="211">
        <v>7</v>
      </c>
      <c r="M129" s="211">
        <v>10</v>
      </c>
      <c r="N129" s="211">
        <v>10</v>
      </c>
      <c r="O129" s="211">
        <v>5</v>
      </c>
      <c r="P129" s="211">
        <v>1</v>
      </c>
      <c r="AC129" s="203"/>
      <c r="AD129" s="203"/>
      <c r="AE129" s="203"/>
    </row>
    <row r="130" spans="1:31" ht="14.25" customHeight="1" x14ac:dyDescent="0.25">
      <c r="A130" s="307"/>
      <c r="B130" s="295"/>
      <c r="C130" s="159"/>
      <c r="D130" s="295" t="s">
        <v>192</v>
      </c>
      <c r="E130" s="295"/>
      <c r="F130" s="295"/>
      <c r="G130" s="316" t="s">
        <v>142</v>
      </c>
      <c r="H130" s="293" t="s">
        <v>57</v>
      </c>
      <c r="I130" s="211">
        <f>K130+L130+M130+O130</f>
        <v>400</v>
      </c>
      <c r="J130" s="211">
        <f t="shared" si="36"/>
        <v>62</v>
      </c>
      <c r="K130" s="211">
        <v>300</v>
      </c>
      <c r="L130" s="211">
        <v>33</v>
      </c>
      <c r="M130" s="211">
        <v>45</v>
      </c>
      <c r="N130" s="211">
        <v>45</v>
      </c>
      <c r="O130" s="211">
        <v>22</v>
      </c>
      <c r="P130" s="211">
        <v>17</v>
      </c>
      <c r="R130" s="203"/>
      <c r="AC130" s="203"/>
      <c r="AD130" s="203"/>
      <c r="AE130" s="203"/>
    </row>
    <row r="131" spans="1:31" ht="14.25" customHeight="1" thickBot="1" x14ac:dyDescent="0.3">
      <c r="A131" s="308"/>
      <c r="B131" s="295"/>
      <c r="C131" s="159"/>
      <c r="D131" s="346"/>
      <c r="E131" s="346"/>
      <c r="F131" s="346"/>
      <c r="G131" s="316" t="s">
        <v>148</v>
      </c>
      <c r="H131" s="293"/>
      <c r="I131" s="211">
        <f>K131+L131+M131+O131</f>
        <v>400</v>
      </c>
      <c r="J131" s="211">
        <f t="shared" si="36"/>
        <v>62</v>
      </c>
      <c r="K131" s="211">
        <v>90</v>
      </c>
      <c r="L131" s="211">
        <v>95</v>
      </c>
      <c r="M131" s="211">
        <v>100</v>
      </c>
      <c r="N131" s="211">
        <v>45</v>
      </c>
      <c r="O131" s="211">
        <v>115</v>
      </c>
      <c r="P131" s="211">
        <v>17</v>
      </c>
      <c r="R131" s="203"/>
      <c r="AC131" s="203"/>
      <c r="AD131" s="203"/>
      <c r="AE131" s="203"/>
    </row>
    <row r="132" spans="1:31" x14ac:dyDescent="0.25">
      <c r="B132" s="295"/>
      <c r="C132" s="159" t="s">
        <v>58</v>
      </c>
      <c r="D132" s="295"/>
      <c r="E132" s="295"/>
      <c r="F132" s="295"/>
      <c r="G132" s="160" t="s">
        <v>142</v>
      </c>
      <c r="H132" s="161" t="s">
        <v>59</v>
      </c>
      <c r="I132" s="211">
        <f t="shared" si="37"/>
        <v>15</v>
      </c>
      <c r="J132" s="211">
        <f t="shared" si="36"/>
        <v>2</v>
      </c>
      <c r="K132" s="211">
        <v>5</v>
      </c>
      <c r="L132" s="211">
        <v>5</v>
      </c>
      <c r="M132" s="211">
        <v>2</v>
      </c>
      <c r="N132" s="211">
        <v>1</v>
      </c>
      <c r="O132" s="211">
        <v>3</v>
      </c>
      <c r="P132" s="211">
        <v>1</v>
      </c>
      <c r="AC132" s="203"/>
      <c r="AD132" s="203"/>
      <c r="AE132" s="203"/>
    </row>
    <row r="133" spans="1:31" ht="13.5" customHeight="1" x14ac:dyDescent="0.25">
      <c r="B133" s="295"/>
      <c r="C133" s="159"/>
      <c r="D133" s="295"/>
      <c r="E133" s="295"/>
      <c r="F133" s="295"/>
      <c r="G133" s="160" t="s">
        <v>148</v>
      </c>
      <c r="H133" s="161"/>
      <c r="I133" s="211">
        <f t="shared" si="37"/>
        <v>15</v>
      </c>
      <c r="J133" s="211">
        <f t="shared" si="36"/>
        <v>2</v>
      </c>
      <c r="K133" s="211">
        <f>+K132</f>
        <v>5</v>
      </c>
      <c r="L133" s="211">
        <v>5</v>
      </c>
      <c r="M133" s="211">
        <f t="shared" ref="M133:O133" si="39">+M132</f>
        <v>2</v>
      </c>
      <c r="N133" s="211">
        <v>1</v>
      </c>
      <c r="O133" s="211">
        <f t="shared" si="39"/>
        <v>3</v>
      </c>
      <c r="P133" s="211">
        <v>1</v>
      </c>
      <c r="AC133" s="203"/>
      <c r="AD133" s="203"/>
      <c r="AE133" s="203"/>
    </row>
    <row r="134" spans="1:31" hidden="1" x14ac:dyDescent="0.25">
      <c r="B134" s="295"/>
      <c r="C134" s="352" t="s">
        <v>193</v>
      </c>
      <c r="D134" s="352"/>
      <c r="E134" s="352"/>
      <c r="F134" s="352"/>
      <c r="G134" s="162" t="s">
        <v>142</v>
      </c>
      <c r="H134" s="161" t="s">
        <v>194</v>
      </c>
      <c r="I134" s="211">
        <f t="shared" ref="I134:I142" si="40">SUM(K134:O134)</f>
        <v>0</v>
      </c>
      <c r="J134" s="211">
        <f t="shared" si="36"/>
        <v>0</v>
      </c>
      <c r="K134" s="211">
        <f>K137+K135</f>
        <v>0</v>
      </c>
      <c r="L134" s="211">
        <f>L137+L135</f>
        <v>0</v>
      </c>
      <c r="M134" s="211"/>
      <c r="N134" s="211"/>
      <c r="O134" s="211"/>
      <c r="P134" s="211"/>
      <c r="AC134" s="203"/>
      <c r="AD134" s="203"/>
      <c r="AE134" s="203"/>
    </row>
    <row r="135" spans="1:31" hidden="1" x14ac:dyDescent="0.25">
      <c r="B135" s="295"/>
      <c r="C135" s="295"/>
      <c r="D135" s="295" t="s">
        <v>195</v>
      </c>
      <c r="E135" s="295"/>
      <c r="F135" s="295"/>
      <c r="G135" s="316"/>
      <c r="H135" s="293" t="s">
        <v>196</v>
      </c>
      <c r="I135" s="211">
        <f t="shared" si="40"/>
        <v>0</v>
      </c>
      <c r="J135" s="211">
        <f t="shared" si="36"/>
        <v>0</v>
      </c>
      <c r="K135" s="211"/>
      <c r="L135" s="211"/>
      <c r="M135" s="211"/>
      <c r="N135" s="211"/>
      <c r="O135" s="211"/>
      <c r="P135" s="211"/>
      <c r="AC135" s="203"/>
      <c r="AD135" s="203"/>
      <c r="AE135" s="203"/>
    </row>
    <row r="136" spans="1:31" hidden="1" x14ac:dyDescent="0.25">
      <c r="B136" s="295"/>
      <c r="C136" s="346"/>
      <c r="D136" s="346"/>
      <c r="E136" s="346"/>
      <c r="F136" s="346"/>
      <c r="G136" s="160" t="s">
        <v>148</v>
      </c>
      <c r="H136" s="293"/>
      <c r="I136" s="211">
        <f t="shared" si="40"/>
        <v>0</v>
      </c>
      <c r="J136" s="211">
        <f t="shared" si="36"/>
        <v>0</v>
      </c>
      <c r="K136" s="211">
        <v>0</v>
      </c>
      <c r="L136" s="211">
        <v>0</v>
      </c>
      <c r="M136" s="211"/>
      <c r="N136" s="211"/>
      <c r="O136" s="211"/>
      <c r="P136" s="211"/>
      <c r="AC136" s="203"/>
      <c r="AD136" s="203"/>
      <c r="AE136" s="203"/>
    </row>
    <row r="137" spans="1:31" hidden="1" x14ac:dyDescent="0.25">
      <c r="B137" s="295"/>
      <c r="C137" s="295"/>
      <c r="D137" s="295" t="s">
        <v>197</v>
      </c>
      <c r="E137" s="295"/>
      <c r="F137" s="295"/>
      <c r="G137" s="316" t="s">
        <v>142</v>
      </c>
      <c r="H137" s="293" t="s">
        <v>198</v>
      </c>
      <c r="I137" s="211">
        <f t="shared" si="40"/>
        <v>0</v>
      </c>
      <c r="J137" s="211">
        <f t="shared" si="36"/>
        <v>0</v>
      </c>
      <c r="K137" s="211"/>
      <c r="L137" s="211"/>
      <c r="M137" s="211"/>
      <c r="N137" s="211"/>
      <c r="O137" s="211"/>
      <c r="P137" s="211"/>
      <c r="AC137" s="203"/>
      <c r="AD137" s="203"/>
      <c r="AE137" s="203"/>
    </row>
    <row r="138" spans="1:31" hidden="1" x14ac:dyDescent="0.25">
      <c r="B138" s="295"/>
      <c r="C138" s="295"/>
      <c r="D138" s="346"/>
      <c r="E138" s="346"/>
      <c r="F138" s="346"/>
      <c r="G138" s="316" t="s">
        <v>148</v>
      </c>
      <c r="H138" s="293"/>
      <c r="I138" s="211">
        <f t="shared" si="40"/>
        <v>0</v>
      </c>
      <c r="J138" s="211">
        <f t="shared" si="36"/>
        <v>0</v>
      </c>
      <c r="K138" s="211"/>
      <c r="L138" s="211"/>
      <c r="M138" s="211"/>
      <c r="N138" s="211"/>
      <c r="O138" s="211"/>
      <c r="P138" s="211"/>
      <c r="AC138" s="203"/>
      <c r="AD138" s="203"/>
      <c r="AE138" s="203"/>
    </row>
    <row r="139" spans="1:31" hidden="1" x14ac:dyDescent="0.25">
      <c r="B139" s="295"/>
      <c r="C139" s="159" t="s">
        <v>199</v>
      </c>
      <c r="D139" s="159"/>
      <c r="E139" s="295"/>
      <c r="F139" s="295"/>
      <c r="G139" s="316" t="s">
        <v>142</v>
      </c>
      <c r="H139" s="161" t="s">
        <v>200</v>
      </c>
      <c r="I139" s="211">
        <f t="shared" si="40"/>
        <v>0</v>
      </c>
      <c r="J139" s="211">
        <f t="shared" si="36"/>
        <v>0</v>
      </c>
      <c r="K139" s="211">
        <f>K141</f>
        <v>0</v>
      </c>
      <c r="L139" s="211">
        <f>L141</f>
        <v>0</v>
      </c>
      <c r="M139" s="211"/>
      <c r="N139" s="211"/>
      <c r="O139" s="211"/>
      <c r="P139" s="211"/>
      <c r="AC139" s="203"/>
      <c r="AD139" s="203"/>
      <c r="AE139" s="203"/>
    </row>
    <row r="140" spans="1:31" hidden="1" x14ac:dyDescent="0.25">
      <c r="B140" s="295"/>
      <c r="C140" s="159"/>
      <c r="D140" s="159"/>
      <c r="E140" s="295"/>
      <c r="F140" s="295"/>
      <c r="G140" s="316" t="s">
        <v>148</v>
      </c>
      <c r="H140" s="161"/>
      <c r="I140" s="211">
        <f t="shared" si="40"/>
        <v>0</v>
      </c>
      <c r="J140" s="211">
        <f t="shared" si="36"/>
        <v>0</v>
      </c>
      <c r="K140" s="211">
        <v>0</v>
      </c>
      <c r="L140" s="211">
        <v>0</v>
      </c>
      <c r="M140" s="211"/>
      <c r="N140" s="211"/>
      <c r="O140" s="211"/>
      <c r="P140" s="211"/>
      <c r="AC140" s="203"/>
      <c r="AD140" s="203"/>
      <c r="AE140" s="203"/>
    </row>
    <row r="141" spans="1:31" hidden="1" x14ac:dyDescent="0.25">
      <c r="B141" s="295"/>
      <c r="C141" s="349" t="s">
        <v>201</v>
      </c>
      <c r="D141" s="349"/>
      <c r="E141" s="349"/>
      <c r="F141" s="349"/>
      <c r="G141" s="316" t="s">
        <v>142</v>
      </c>
      <c r="H141" s="293" t="s">
        <v>202</v>
      </c>
      <c r="I141" s="211">
        <f t="shared" si="40"/>
        <v>0</v>
      </c>
      <c r="J141" s="211">
        <f t="shared" si="36"/>
        <v>0</v>
      </c>
      <c r="K141" s="211"/>
      <c r="L141" s="211"/>
      <c r="M141" s="211"/>
      <c r="N141" s="211"/>
      <c r="O141" s="211"/>
      <c r="P141" s="211"/>
      <c r="AC141" s="203"/>
      <c r="AD141" s="203"/>
      <c r="AE141" s="203"/>
    </row>
    <row r="142" spans="1:31" hidden="1" x14ac:dyDescent="0.25">
      <c r="B142" s="295"/>
      <c r="C142" s="317"/>
      <c r="D142" s="317"/>
      <c r="E142" s="317"/>
      <c r="F142" s="317"/>
      <c r="G142" s="316" t="s">
        <v>148</v>
      </c>
      <c r="H142" s="293"/>
      <c r="I142" s="211">
        <f t="shared" si="40"/>
        <v>0</v>
      </c>
      <c r="J142" s="211">
        <f t="shared" si="36"/>
        <v>0</v>
      </c>
      <c r="K142" s="211"/>
      <c r="L142" s="211"/>
      <c r="M142" s="211"/>
      <c r="N142" s="211"/>
      <c r="O142" s="211"/>
      <c r="P142" s="211"/>
      <c r="AC142" s="203"/>
      <c r="AD142" s="203"/>
      <c r="AE142" s="203"/>
    </row>
    <row r="143" spans="1:31" ht="13.5" customHeight="1" x14ac:dyDescent="0.25">
      <c r="B143" s="295"/>
      <c r="C143" s="159" t="s">
        <v>60</v>
      </c>
      <c r="D143" s="159"/>
      <c r="E143" s="295"/>
      <c r="F143" s="295"/>
      <c r="G143" s="316" t="s">
        <v>142</v>
      </c>
      <c r="H143" s="161" t="s">
        <v>61</v>
      </c>
      <c r="I143" s="211">
        <f t="shared" ref="I143" si="41">I145+I147+I149</f>
        <v>40</v>
      </c>
      <c r="J143" s="211">
        <f t="shared" si="36"/>
        <v>9</v>
      </c>
      <c r="K143" s="211">
        <f>+K149</f>
        <v>15</v>
      </c>
      <c r="L143" s="211">
        <f>+L149</f>
        <v>11</v>
      </c>
      <c r="M143" s="211">
        <f t="shared" ref="M143:O144" si="42">+M149</f>
        <v>7</v>
      </c>
      <c r="N143" s="211">
        <f>N149</f>
        <v>7</v>
      </c>
      <c r="O143" s="211">
        <f t="shared" si="42"/>
        <v>7</v>
      </c>
      <c r="P143" s="211">
        <f t="shared" ref="P143" si="43">P145+P147+P149</f>
        <v>2</v>
      </c>
      <c r="AC143" s="203"/>
      <c r="AD143" s="203"/>
      <c r="AE143" s="203"/>
    </row>
    <row r="144" spans="1:31" ht="13.5" customHeight="1" x14ac:dyDescent="0.25">
      <c r="B144" s="295"/>
      <c r="C144" s="348"/>
      <c r="D144" s="348"/>
      <c r="E144" s="348"/>
      <c r="F144" s="348"/>
      <c r="G144" s="316" t="s">
        <v>148</v>
      </c>
      <c r="H144" s="161"/>
      <c r="I144" s="211">
        <f>+I143</f>
        <v>40</v>
      </c>
      <c r="J144" s="211">
        <f t="shared" si="36"/>
        <v>9</v>
      </c>
      <c r="K144" s="211">
        <f>+K150</f>
        <v>15</v>
      </c>
      <c r="L144" s="211">
        <v>11</v>
      </c>
      <c r="M144" s="211">
        <f t="shared" si="42"/>
        <v>7</v>
      </c>
      <c r="N144" s="211">
        <f>N149</f>
        <v>7</v>
      </c>
      <c r="O144" s="211">
        <f t="shared" si="42"/>
        <v>7</v>
      </c>
      <c r="P144" s="211">
        <f>+P143</f>
        <v>2</v>
      </c>
      <c r="AC144" s="203"/>
      <c r="AD144" s="203"/>
      <c r="AE144" s="203"/>
    </row>
    <row r="145" spans="2:31" hidden="1" x14ac:dyDescent="0.25">
      <c r="B145" s="295"/>
      <c r="C145" s="295"/>
      <c r="D145" s="295" t="s">
        <v>203</v>
      </c>
      <c r="E145" s="295"/>
      <c r="F145" s="295"/>
      <c r="G145" s="316" t="s">
        <v>142</v>
      </c>
      <c r="H145" s="293" t="s">
        <v>204</v>
      </c>
      <c r="I145" s="211"/>
      <c r="J145" s="211">
        <f t="shared" si="36"/>
        <v>0</v>
      </c>
      <c r="K145" s="211"/>
      <c r="L145" s="211"/>
      <c r="M145" s="211"/>
      <c r="N145" s="211"/>
      <c r="O145" s="211"/>
      <c r="P145" s="211"/>
      <c r="AC145" s="203"/>
      <c r="AD145" s="203"/>
      <c r="AE145" s="203"/>
    </row>
    <row r="146" spans="2:31" hidden="1" x14ac:dyDescent="0.25">
      <c r="B146" s="295"/>
      <c r="C146" s="295"/>
      <c r="D146" s="346"/>
      <c r="E146" s="346"/>
      <c r="F146" s="346"/>
      <c r="G146" s="316" t="s">
        <v>148</v>
      </c>
      <c r="H146" s="293"/>
      <c r="I146" s="211"/>
      <c r="J146" s="211">
        <f t="shared" si="36"/>
        <v>0</v>
      </c>
      <c r="K146" s="211"/>
      <c r="L146" s="211"/>
      <c r="M146" s="211"/>
      <c r="N146" s="211"/>
      <c r="O146" s="211"/>
      <c r="P146" s="211"/>
      <c r="AC146" s="203"/>
      <c r="AD146" s="203"/>
      <c r="AE146" s="203"/>
    </row>
    <row r="147" spans="2:31" hidden="1" x14ac:dyDescent="0.25">
      <c r="B147" s="295"/>
      <c r="C147" s="295"/>
      <c r="D147" s="295" t="s">
        <v>205</v>
      </c>
      <c r="E147" s="295"/>
      <c r="F147" s="295"/>
      <c r="G147" s="316" t="s">
        <v>142</v>
      </c>
      <c r="H147" s="293" t="s">
        <v>206</v>
      </c>
      <c r="I147" s="211"/>
      <c r="J147" s="211">
        <f t="shared" si="36"/>
        <v>0</v>
      </c>
      <c r="K147" s="211"/>
      <c r="L147" s="211"/>
      <c r="M147" s="211"/>
      <c r="N147" s="211"/>
      <c r="O147" s="211"/>
      <c r="P147" s="211"/>
      <c r="AC147" s="203"/>
      <c r="AD147" s="203"/>
      <c r="AE147" s="203"/>
    </row>
    <row r="148" spans="2:31" hidden="1" x14ac:dyDescent="0.25">
      <c r="B148" s="295"/>
      <c r="C148" s="295"/>
      <c r="D148" s="346"/>
      <c r="E148" s="346"/>
      <c r="F148" s="346"/>
      <c r="G148" s="316" t="s">
        <v>148</v>
      </c>
      <c r="H148" s="293"/>
      <c r="I148" s="211"/>
      <c r="J148" s="211">
        <f t="shared" si="36"/>
        <v>0</v>
      </c>
      <c r="K148" s="211"/>
      <c r="L148" s="211"/>
      <c r="M148" s="211"/>
      <c r="N148" s="211"/>
      <c r="O148" s="211"/>
      <c r="P148" s="211"/>
      <c r="AC148" s="203"/>
      <c r="AD148" s="203"/>
      <c r="AE148" s="203"/>
    </row>
    <row r="149" spans="2:31" ht="13.5" customHeight="1" x14ac:dyDescent="0.25">
      <c r="B149" s="295"/>
      <c r="C149" s="295"/>
      <c r="D149" s="295" t="s">
        <v>62</v>
      </c>
      <c r="E149" s="295"/>
      <c r="F149" s="295"/>
      <c r="G149" s="316" t="s">
        <v>142</v>
      </c>
      <c r="H149" s="293" t="s">
        <v>63</v>
      </c>
      <c r="I149" s="211">
        <f t="shared" ref="I149:I150" si="44">SUM(K149:O149)-N149</f>
        <v>40</v>
      </c>
      <c r="J149" s="211">
        <f t="shared" si="36"/>
        <v>9</v>
      </c>
      <c r="K149" s="211">
        <v>15</v>
      </c>
      <c r="L149" s="211">
        <v>11</v>
      </c>
      <c r="M149" s="211">
        <v>7</v>
      </c>
      <c r="N149" s="211">
        <v>7</v>
      </c>
      <c r="O149" s="211">
        <v>7</v>
      </c>
      <c r="P149" s="211">
        <v>2</v>
      </c>
      <c r="AC149" s="203"/>
      <c r="AD149" s="203"/>
      <c r="AE149" s="203"/>
    </row>
    <row r="150" spans="2:31" ht="13.5" customHeight="1" x14ac:dyDescent="0.25">
      <c r="B150" s="295"/>
      <c r="C150" s="295"/>
      <c r="D150" s="346"/>
      <c r="E150" s="346"/>
      <c r="F150" s="346"/>
      <c r="G150" s="316" t="s">
        <v>148</v>
      </c>
      <c r="H150" s="293"/>
      <c r="I150" s="211">
        <f t="shared" si="44"/>
        <v>40</v>
      </c>
      <c r="J150" s="211">
        <f t="shared" si="36"/>
        <v>9</v>
      </c>
      <c r="K150" s="211">
        <f>+K149</f>
        <v>15</v>
      </c>
      <c r="L150" s="211">
        <v>11</v>
      </c>
      <c r="M150" s="211">
        <v>7</v>
      </c>
      <c r="N150" s="211">
        <v>7</v>
      </c>
      <c r="O150" s="211">
        <v>7</v>
      </c>
      <c r="P150" s="211">
        <v>2</v>
      </c>
      <c r="AC150" s="203"/>
      <c r="AD150" s="203"/>
      <c r="AE150" s="203"/>
    </row>
    <row r="151" spans="2:31" x14ac:dyDescent="0.25">
      <c r="B151" s="295"/>
      <c r="C151" s="159" t="s">
        <v>207</v>
      </c>
      <c r="D151" s="159"/>
      <c r="E151" s="295"/>
      <c r="F151" s="295"/>
      <c r="G151" s="160" t="s">
        <v>142</v>
      </c>
      <c r="H151" s="161" t="s">
        <v>64</v>
      </c>
      <c r="I151" s="211">
        <f>I153+I155</f>
        <v>59</v>
      </c>
      <c r="J151" s="211">
        <f t="shared" si="36"/>
        <v>3</v>
      </c>
      <c r="K151" s="211">
        <f t="shared" ref="K151:O152" si="45">K153+K155</f>
        <v>35</v>
      </c>
      <c r="L151" s="211">
        <f t="shared" si="45"/>
        <v>12</v>
      </c>
      <c r="M151" s="211">
        <f t="shared" si="45"/>
        <v>11</v>
      </c>
      <c r="N151" s="211">
        <f t="shared" si="45"/>
        <v>3</v>
      </c>
      <c r="O151" s="211">
        <f t="shared" si="45"/>
        <v>1</v>
      </c>
      <c r="P151" s="211">
        <v>0</v>
      </c>
      <c r="AC151" s="203"/>
      <c r="AD151" s="203"/>
      <c r="AE151" s="203"/>
    </row>
    <row r="152" spans="2:31" x14ac:dyDescent="0.25">
      <c r="B152" s="295"/>
      <c r="C152" s="348"/>
      <c r="D152" s="348"/>
      <c r="E152" s="348"/>
      <c r="F152" s="348"/>
      <c r="G152" s="160" t="s">
        <v>148</v>
      </c>
      <c r="H152" s="161"/>
      <c r="I152" s="211">
        <f>K152+L152+M152+O152</f>
        <v>59</v>
      </c>
      <c r="J152" s="211">
        <f t="shared" si="36"/>
        <v>3</v>
      </c>
      <c r="K152" s="211">
        <f t="shared" si="45"/>
        <v>35</v>
      </c>
      <c r="L152" s="211">
        <f t="shared" si="45"/>
        <v>12</v>
      </c>
      <c r="M152" s="211">
        <f t="shared" si="45"/>
        <v>11</v>
      </c>
      <c r="N152" s="211">
        <f t="shared" si="45"/>
        <v>3</v>
      </c>
      <c r="O152" s="211">
        <f t="shared" si="45"/>
        <v>1</v>
      </c>
      <c r="P152" s="211">
        <v>0</v>
      </c>
      <c r="AC152" s="203"/>
      <c r="AD152" s="203"/>
      <c r="AE152" s="203"/>
    </row>
    <row r="153" spans="2:31" x14ac:dyDescent="0.25">
      <c r="B153" s="295"/>
      <c r="C153" s="295"/>
      <c r="D153" s="295" t="s">
        <v>208</v>
      </c>
      <c r="E153" s="295"/>
      <c r="F153" s="295"/>
      <c r="G153" s="316" t="s">
        <v>142</v>
      </c>
      <c r="H153" s="294" t="s">
        <v>65</v>
      </c>
      <c r="I153" s="211">
        <f>K153+L153+M153+O153</f>
        <v>9</v>
      </c>
      <c r="J153" s="211">
        <f t="shared" si="36"/>
        <v>1</v>
      </c>
      <c r="K153" s="211">
        <v>5</v>
      </c>
      <c r="L153" s="211">
        <v>2</v>
      </c>
      <c r="M153" s="211">
        <v>1</v>
      </c>
      <c r="N153" s="211">
        <v>1</v>
      </c>
      <c r="O153" s="211">
        <v>1</v>
      </c>
      <c r="P153" s="211">
        <v>0</v>
      </c>
      <c r="AC153" s="203"/>
      <c r="AD153" s="203"/>
      <c r="AE153" s="203"/>
    </row>
    <row r="154" spans="2:31" x14ac:dyDescent="0.25">
      <c r="B154" s="295"/>
      <c r="C154" s="295"/>
      <c r="D154" s="346"/>
      <c r="E154" s="346"/>
      <c r="F154" s="346"/>
      <c r="G154" s="316" t="s">
        <v>148</v>
      </c>
      <c r="H154" s="294"/>
      <c r="I154" s="211">
        <f>K154+L154+M154+O154</f>
        <v>9</v>
      </c>
      <c r="J154" s="211">
        <f t="shared" si="36"/>
        <v>1</v>
      </c>
      <c r="K154" s="211">
        <v>5</v>
      </c>
      <c r="L154" s="211">
        <v>2</v>
      </c>
      <c r="M154" s="211">
        <v>1</v>
      </c>
      <c r="N154" s="211">
        <v>1</v>
      </c>
      <c r="O154" s="211">
        <v>1</v>
      </c>
      <c r="P154" s="211">
        <v>0</v>
      </c>
      <c r="AC154" s="203"/>
      <c r="AD154" s="203"/>
      <c r="AE154" s="203"/>
    </row>
    <row r="155" spans="2:31" x14ac:dyDescent="0.25">
      <c r="B155" s="295"/>
      <c r="C155" s="295"/>
      <c r="D155" s="295" t="s">
        <v>209</v>
      </c>
      <c r="E155" s="295"/>
      <c r="F155" s="295"/>
      <c r="G155" s="316" t="s">
        <v>142</v>
      </c>
      <c r="H155" s="293" t="s">
        <v>66</v>
      </c>
      <c r="I155" s="211">
        <f t="shared" ref="I155:I178" si="46">SUM(K155:O155)-N155</f>
        <v>50</v>
      </c>
      <c r="J155" s="211">
        <f>N155</f>
        <v>2</v>
      </c>
      <c r="K155" s="211">
        <v>30</v>
      </c>
      <c r="L155" s="211">
        <v>10</v>
      </c>
      <c r="M155" s="211">
        <v>10</v>
      </c>
      <c r="N155" s="211">
        <v>2</v>
      </c>
      <c r="O155" s="211">
        <v>0</v>
      </c>
      <c r="P155" s="211">
        <v>0</v>
      </c>
      <c r="AC155" s="203"/>
      <c r="AD155" s="203"/>
      <c r="AE155" s="203"/>
    </row>
    <row r="156" spans="2:31" x14ac:dyDescent="0.25">
      <c r="B156" s="295"/>
      <c r="C156" s="295"/>
      <c r="D156" s="346"/>
      <c r="E156" s="346"/>
      <c r="F156" s="346"/>
      <c r="G156" s="316" t="s">
        <v>148</v>
      </c>
      <c r="H156" s="293"/>
      <c r="I156" s="211">
        <f>K156+L156+M156+O156</f>
        <v>50</v>
      </c>
      <c r="J156" s="211">
        <f>N156</f>
        <v>2</v>
      </c>
      <c r="K156" s="211">
        <v>30</v>
      </c>
      <c r="L156" s="211">
        <v>10</v>
      </c>
      <c r="M156" s="211">
        <v>10</v>
      </c>
      <c r="N156" s="211">
        <v>2</v>
      </c>
      <c r="O156" s="211">
        <v>0</v>
      </c>
      <c r="P156" s="211">
        <v>0</v>
      </c>
      <c r="AC156" s="203"/>
      <c r="AD156" s="203"/>
      <c r="AE156" s="203"/>
    </row>
    <row r="157" spans="2:31" hidden="1" x14ac:dyDescent="0.25">
      <c r="B157" s="295"/>
      <c r="C157" s="159" t="s">
        <v>210</v>
      </c>
      <c r="D157" s="159"/>
      <c r="E157" s="295"/>
      <c r="F157" s="295"/>
      <c r="G157" s="160" t="s">
        <v>142</v>
      </c>
      <c r="H157" s="165" t="s">
        <v>211</v>
      </c>
      <c r="I157" s="211">
        <f t="shared" si="46"/>
        <v>0</v>
      </c>
      <c r="J157" s="211">
        <f t="shared" si="36"/>
        <v>0</v>
      </c>
      <c r="K157" s="211"/>
      <c r="L157" s="211"/>
      <c r="M157" s="211"/>
      <c r="N157" s="211"/>
      <c r="O157" s="211"/>
      <c r="P157" s="211"/>
      <c r="AC157" s="203"/>
      <c r="AD157" s="203"/>
      <c r="AE157" s="203"/>
    </row>
    <row r="158" spans="2:31" hidden="1" x14ac:dyDescent="0.25">
      <c r="B158" s="295"/>
      <c r="C158" s="159" t="s">
        <v>212</v>
      </c>
      <c r="D158" s="159"/>
      <c r="E158" s="295"/>
      <c r="F158" s="295"/>
      <c r="G158" s="160"/>
      <c r="H158" s="165" t="s">
        <v>213</v>
      </c>
      <c r="I158" s="211">
        <f t="shared" si="46"/>
        <v>0</v>
      </c>
      <c r="J158" s="211">
        <f t="shared" si="36"/>
        <v>0</v>
      </c>
      <c r="K158" s="211"/>
      <c r="L158" s="211"/>
      <c r="M158" s="211"/>
      <c r="N158" s="211"/>
      <c r="O158" s="211"/>
      <c r="P158" s="211"/>
      <c r="AC158" s="203"/>
      <c r="AD158" s="203"/>
      <c r="AE158" s="203"/>
    </row>
    <row r="159" spans="2:31" hidden="1" x14ac:dyDescent="0.25">
      <c r="B159" s="295"/>
      <c r="C159" s="348"/>
      <c r="D159" s="348"/>
      <c r="E159" s="348"/>
      <c r="F159" s="348"/>
      <c r="G159" s="160" t="s">
        <v>148</v>
      </c>
      <c r="H159" s="165"/>
      <c r="I159" s="211">
        <f t="shared" si="46"/>
        <v>0</v>
      </c>
      <c r="J159" s="211">
        <f t="shared" si="36"/>
        <v>0</v>
      </c>
      <c r="K159" s="211"/>
      <c r="L159" s="211"/>
      <c r="M159" s="211"/>
      <c r="N159" s="211"/>
      <c r="O159" s="211"/>
      <c r="P159" s="211"/>
      <c r="AC159" s="203"/>
      <c r="AD159" s="203"/>
      <c r="AE159" s="203"/>
    </row>
    <row r="160" spans="2:31" s="7" customFormat="1" ht="13.5" customHeight="1" x14ac:dyDescent="0.25">
      <c r="B160" s="159"/>
      <c r="C160" s="159" t="s">
        <v>214</v>
      </c>
      <c r="D160" s="159"/>
      <c r="E160" s="159"/>
      <c r="F160" s="159"/>
      <c r="G160" s="160" t="s">
        <v>142</v>
      </c>
      <c r="H160" s="165" t="s">
        <v>67</v>
      </c>
      <c r="I160" s="211">
        <f t="shared" si="46"/>
        <v>1</v>
      </c>
      <c r="J160" s="211">
        <f t="shared" si="36"/>
        <v>0</v>
      </c>
      <c r="K160" s="211">
        <v>1</v>
      </c>
      <c r="L160" s="211">
        <v>0</v>
      </c>
      <c r="M160" s="211">
        <v>0</v>
      </c>
      <c r="N160" s="211">
        <v>0</v>
      </c>
      <c r="O160" s="211">
        <v>0</v>
      </c>
      <c r="P160" s="211">
        <v>0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03"/>
      <c r="AD160" s="203"/>
      <c r="AE160" s="203"/>
    </row>
    <row r="161" spans="2:31" s="7" customFormat="1" ht="13.5" customHeight="1" x14ac:dyDescent="0.25">
      <c r="B161" s="159"/>
      <c r="C161" s="348"/>
      <c r="D161" s="348"/>
      <c r="E161" s="348"/>
      <c r="F161" s="348"/>
      <c r="G161" s="160" t="s">
        <v>148</v>
      </c>
      <c r="H161" s="165"/>
      <c r="I161" s="211">
        <f t="shared" si="46"/>
        <v>1</v>
      </c>
      <c r="J161" s="211">
        <f t="shared" si="36"/>
        <v>0</v>
      </c>
      <c r="K161" s="211">
        <f>+K160</f>
        <v>1</v>
      </c>
      <c r="L161" s="211">
        <f t="shared" ref="L161:O161" si="47">+L160</f>
        <v>0</v>
      </c>
      <c r="M161" s="211">
        <v>0</v>
      </c>
      <c r="N161" s="211">
        <v>0</v>
      </c>
      <c r="O161" s="211">
        <f t="shared" si="47"/>
        <v>0</v>
      </c>
      <c r="P161" s="211">
        <v>0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03"/>
      <c r="AD161" s="203"/>
      <c r="AE161" s="203"/>
    </row>
    <row r="162" spans="2:31" ht="18" customHeight="1" x14ac:dyDescent="0.25">
      <c r="B162" s="295"/>
      <c r="C162" s="159" t="s">
        <v>68</v>
      </c>
      <c r="D162" s="159"/>
      <c r="E162" s="295"/>
      <c r="F162" s="295"/>
      <c r="G162" s="160" t="s">
        <v>142</v>
      </c>
      <c r="H162" s="165" t="s">
        <v>69</v>
      </c>
      <c r="I162" s="211">
        <f t="shared" si="46"/>
        <v>20</v>
      </c>
      <c r="J162" s="211">
        <f t="shared" si="36"/>
        <v>1</v>
      </c>
      <c r="K162" s="211">
        <v>15</v>
      </c>
      <c r="L162" s="211">
        <v>3</v>
      </c>
      <c r="M162" s="211">
        <v>1</v>
      </c>
      <c r="N162" s="211">
        <v>0</v>
      </c>
      <c r="O162" s="211">
        <v>1</v>
      </c>
      <c r="P162" s="211">
        <v>1</v>
      </c>
      <c r="AC162" s="203"/>
      <c r="AD162" s="203"/>
      <c r="AE162" s="203"/>
    </row>
    <row r="163" spans="2:31" ht="18" customHeight="1" x14ac:dyDescent="0.25">
      <c r="B163" s="295"/>
      <c r="C163" s="348"/>
      <c r="D163" s="348"/>
      <c r="E163" s="348"/>
      <c r="F163" s="348"/>
      <c r="G163" s="160" t="s">
        <v>148</v>
      </c>
      <c r="H163" s="165"/>
      <c r="I163" s="211">
        <f t="shared" si="46"/>
        <v>20</v>
      </c>
      <c r="J163" s="211">
        <f t="shared" si="36"/>
        <v>1</v>
      </c>
      <c r="K163" s="211">
        <f>+K162</f>
        <v>15</v>
      </c>
      <c r="L163" s="211">
        <v>3</v>
      </c>
      <c r="M163" s="211">
        <v>1</v>
      </c>
      <c r="N163" s="211">
        <v>0</v>
      </c>
      <c r="O163" s="211">
        <v>1</v>
      </c>
      <c r="P163" s="211">
        <v>1</v>
      </c>
      <c r="AC163" s="203"/>
      <c r="AD163" s="203"/>
      <c r="AE163" s="203"/>
    </row>
    <row r="164" spans="2:31" ht="18" customHeight="1" x14ac:dyDescent="0.25">
      <c r="B164" s="295"/>
      <c r="C164" s="159" t="s">
        <v>70</v>
      </c>
      <c r="D164" s="159"/>
      <c r="E164" s="295"/>
      <c r="F164" s="295"/>
      <c r="G164" s="160" t="s">
        <v>142</v>
      </c>
      <c r="H164" s="162" t="s">
        <v>71</v>
      </c>
      <c r="I164" s="211">
        <f t="shared" si="46"/>
        <v>15</v>
      </c>
      <c r="J164" s="211">
        <f t="shared" si="36"/>
        <v>3</v>
      </c>
      <c r="K164" s="211">
        <v>10</v>
      </c>
      <c r="L164" s="211">
        <v>1</v>
      </c>
      <c r="M164" s="211">
        <v>2</v>
      </c>
      <c r="N164" s="211">
        <v>1</v>
      </c>
      <c r="O164" s="211">
        <v>2</v>
      </c>
      <c r="P164" s="211">
        <v>2</v>
      </c>
      <c r="AC164" s="203"/>
      <c r="AD164" s="203"/>
      <c r="AE164" s="203"/>
    </row>
    <row r="165" spans="2:31" ht="18" customHeight="1" x14ac:dyDescent="0.25">
      <c r="B165" s="295"/>
      <c r="C165" s="348"/>
      <c r="D165" s="348"/>
      <c r="E165" s="348"/>
      <c r="F165" s="348"/>
      <c r="G165" s="160" t="s">
        <v>148</v>
      </c>
      <c r="H165" s="162"/>
      <c r="I165" s="211">
        <f t="shared" si="46"/>
        <v>15</v>
      </c>
      <c r="J165" s="211">
        <f t="shared" si="36"/>
        <v>3</v>
      </c>
      <c r="K165" s="211">
        <f>+K164</f>
        <v>10</v>
      </c>
      <c r="L165" s="211">
        <v>1</v>
      </c>
      <c r="M165" s="211">
        <f t="shared" ref="M165" si="48">+M164</f>
        <v>2</v>
      </c>
      <c r="N165" s="211">
        <v>1</v>
      </c>
      <c r="O165" s="211">
        <v>2</v>
      </c>
      <c r="P165" s="211">
        <v>2</v>
      </c>
      <c r="AC165" s="203"/>
      <c r="AD165" s="203"/>
      <c r="AE165" s="203"/>
    </row>
    <row r="166" spans="2:31" ht="18" customHeight="1" x14ac:dyDescent="0.25">
      <c r="B166" s="295"/>
      <c r="C166" s="159" t="s">
        <v>72</v>
      </c>
      <c r="D166" s="159"/>
      <c r="E166" s="295"/>
      <c r="F166" s="295"/>
      <c r="G166" s="160" t="s">
        <v>142</v>
      </c>
      <c r="H166" s="162" t="s">
        <v>73</v>
      </c>
      <c r="I166" s="211">
        <f t="shared" si="46"/>
        <v>10</v>
      </c>
      <c r="J166" s="211">
        <f t="shared" si="36"/>
        <v>1</v>
      </c>
      <c r="K166" s="211">
        <v>9</v>
      </c>
      <c r="L166" s="211">
        <v>0</v>
      </c>
      <c r="M166" s="211">
        <v>1</v>
      </c>
      <c r="N166" s="211">
        <v>1</v>
      </c>
      <c r="O166" s="211">
        <v>0</v>
      </c>
      <c r="P166" s="211">
        <v>0</v>
      </c>
      <c r="AC166" s="203"/>
      <c r="AD166" s="203"/>
      <c r="AE166" s="203"/>
    </row>
    <row r="167" spans="2:31" hidden="1" x14ac:dyDescent="0.25">
      <c r="B167" s="295"/>
      <c r="C167" s="159" t="s">
        <v>215</v>
      </c>
      <c r="D167" s="159"/>
      <c r="E167" s="295"/>
      <c r="F167" s="295"/>
      <c r="G167" s="160"/>
      <c r="H167" s="295"/>
      <c r="I167" s="211">
        <f t="shared" si="46"/>
        <v>0</v>
      </c>
      <c r="J167" s="211">
        <f t="shared" si="36"/>
        <v>0</v>
      </c>
      <c r="K167" s="211"/>
      <c r="L167" s="211"/>
      <c r="M167" s="211"/>
      <c r="N167" s="211"/>
      <c r="O167" s="211"/>
      <c r="P167" s="211"/>
      <c r="AC167" s="203"/>
      <c r="AD167" s="203"/>
      <c r="AE167" s="203"/>
    </row>
    <row r="168" spans="2:31" hidden="1" x14ac:dyDescent="0.25">
      <c r="B168" s="295"/>
      <c r="C168" s="159" t="s">
        <v>216</v>
      </c>
      <c r="D168" s="159"/>
      <c r="E168" s="295"/>
      <c r="F168" s="295"/>
      <c r="G168" s="160"/>
      <c r="H168" s="295"/>
      <c r="I168" s="211">
        <f t="shared" si="46"/>
        <v>0</v>
      </c>
      <c r="J168" s="211">
        <f t="shared" si="36"/>
        <v>0</v>
      </c>
      <c r="K168" s="211"/>
      <c r="L168" s="211"/>
      <c r="M168" s="211"/>
      <c r="N168" s="211"/>
      <c r="O168" s="211"/>
      <c r="P168" s="211"/>
      <c r="AC168" s="203"/>
      <c r="AD168" s="203"/>
      <c r="AE168" s="203"/>
    </row>
    <row r="169" spans="2:31" hidden="1" x14ac:dyDescent="0.25">
      <c r="B169" s="295"/>
      <c r="C169" s="159" t="s">
        <v>217</v>
      </c>
      <c r="D169" s="159"/>
      <c r="E169" s="295"/>
      <c r="F169" s="295"/>
      <c r="G169" s="160"/>
      <c r="H169" s="295"/>
      <c r="I169" s="211">
        <f t="shared" si="46"/>
        <v>0</v>
      </c>
      <c r="J169" s="211">
        <f t="shared" si="36"/>
        <v>0</v>
      </c>
      <c r="K169" s="211"/>
      <c r="L169" s="211"/>
      <c r="M169" s="211"/>
      <c r="N169" s="211"/>
      <c r="O169" s="211"/>
      <c r="P169" s="211"/>
      <c r="AC169" s="203"/>
      <c r="AD169" s="203"/>
      <c r="AE169" s="203"/>
    </row>
    <row r="170" spans="2:31" hidden="1" x14ac:dyDescent="0.25">
      <c r="B170" s="295"/>
      <c r="C170" s="159" t="s">
        <v>218</v>
      </c>
      <c r="D170" s="159"/>
      <c r="E170" s="295"/>
      <c r="F170" s="295"/>
      <c r="G170" s="160"/>
      <c r="H170" s="295"/>
      <c r="I170" s="211">
        <f t="shared" si="46"/>
        <v>0</v>
      </c>
      <c r="J170" s="211">
        <f t="shared" si="36"/>
        <v>0</v>
      </c>
      <c r="K170" s="211"/>
      <c r="L170" s="211"/>
      <c r="M170" s="211"/>
      <c r="N170" s="211"/>
      <c r="O170" s="211"/>
      <c r="P170" s="211"/>
      <c r="AC170" s="203"/>
      <c r="AD170" s="203"/>
      <c r="AE170" s="203"/>
    </row>
    <row r="171" spans="2:31" hidden="1" x14ac:dyDescent="0.25">
      <c r="B171" s="295"/>
      <c r="C171" s="159" t="s">
        <v>219</v>
      </c>
      <c r="D171" s="159"/>
      <c r="E171" s="295"/>
      <c r="F171" s="295"/>
      <c r="G171" s="160"/>
      <c r="H171" s="295"/>
      <c r="I171" s="211">
        <f t="shared" si="46"/>
        <v>0</v>
      </c>
      <c r="J171" s="211">
        <f t="shared" si="36"/>
        <v>0</v>
      </c>
      <c r="K171" s="211"/>
      <c r="L171" s="211"/>
      <c r="M171" s="211"/>
      <c r="N171" s="211"/>
      <c r="O171" s="211"/>
      <c r="P171" s="211"/>
      <c r="AC171" s="203"/>
      <c r="AD171" s="203"/>
      <c r="AE171" s="203"/>
    </row>
    <row r="172" spans="2:31" hidden="1" x14ac:dyDescent="0.25">
      <c r="B172" s="295"/>
      <c r="C172" s="159" t="s">
        <v>220</v>
      </c>
      <c r="D172" s="159"/>
      <c r="E172" s="295"/>
      <c r="F172" s="295"/>
      <c r="G172" s="160"/>
      <c r="H172" s="295"/>
      <c r="I172" s="211">
        <f t="shared" si="46"/>
        <v>0</v>
      </c>
      <c r="J172" s="211">
        <f t="shared" si="36"/>
        <v>0</v>
      </c>
      <c r="K172" s="211"/>
      <c r="L172" s="211"/>
      <c r="M172" s="211"/>
      <c r="N172" s="211"/>
      <c r="O172" s="211"/>
      <c r="P172" s="211"/>
      <c r="AC172" s="203"/>
      <c r="AD172" s="203"/>
      <c r="AE172" s="203"/>
    </row>
    <row r="173" spans="2:31" hidden="1" x14ac:dyDescent="0.25">
      <c r="B173" s="295"/>
      <c r="C173" s="159" t="s">
        <v>221</v>
      </c>
      <c r="D173" s="159"/>
      <c r="E173" s="295"/>
      <c r="F173" s="295"/>
      <c r="G173" s="160"/>
      <c r="H173" s="295"/>
      <c r="I173" s="211">
        <f t="shared" si="46"/>
        <v>0</v>
      </c>
      <c r="J173" s="211">
        <f t="shared" si="36"/>
        <v>0</v>
      </c>
      <c r="K173" s="211"/>
      <c r="L173" s="211"/>
      <c r="M173" s="211"/>
      <c r="N173" s="211"/>
      <c r="O173" s="211"/>
      <c r="P173" s="211"/>
      <c r="AC173" s="203"/>
      <c r="AD173" s="203"/>
      <c r="AE173" s="203"/>
    </row>
    <row r="174" spans="2:31" hidden="1" x14ac:dyDescent="0.25">
      <c r="B174" s="295"/>
      <c r="C174" s="166" t="s">
        <v>222</v>
      </c>
      <c r="D174" s="159"/>
      <c r="E174" s="295"/>
      <c r="F174" s="295"/>
      <c r="G174" s="160"/>
      <c r="H174" s="295"/>
      <c r="I174" s="211">
        <f t="shared" si="46"/>
        <v>0</v>
      </c>
      <c r="J174" s="211">
        <f t="shared" si="36"/>
        <v>0</v>
      </c>
      <c r="K174" s="211"/>
      <c r="L174" s="211"/>
      <c r="M174" s="211"/>
      <c r="N174" s="211"/>
      <c r="O174" s="211"/>
      <c r="P174" s="211"/>
      <c r="AC174" s="203"/>
      <c r="AD174" s="203"/>
      <c r="AE174" s="203"/>
    </row>
    <row r="175" spans="2:31" hidden="1" x14ac:dyDescent="0.25">
      <c r="B175" s="295"/>
      <c r="C175" s="159" t="s">
        <v>223</v>
      </c>
      <c r="D175" s="159"/>
      <c r="E175" s="295"/>
      <c r="F175" s="295"/>
      <c r="G175" s="160"/>
      <c r="H175" s="295"/>
      <c r="I175" s="211">
        <f t="shared" si="46"/>
        <v>0</v>
      </c>
      <c r="J175" s="211">
        <f t="shared" si="36"/>
        <v>0</v>
      </c>
      <c r="K175" s="211"/>
      <c r="L175" s="211"/>
      <c r="M175" s="211"/>
      <c r="N175" s="211"/>
      <c r="O175" s="211"/>
      <c r="P175" s="211"/>
      <c r="AC175" s="203"/>
      <c r="AD175" s="203"/>
      <c r="AE175" s="203"/>
    </row>
    <row r="176" spans="2:31" hidden="1" x14ac:dyDescent="0.25">
      <c r="B176" s="295"/>
      <c r="C176" s="159" t="s">
        <v>224</v>
      </c>
      <c r="D176" s="159"/>
      <c r="E176" s="295"/>
      <c r="F176" s="295"/>
      <c r="G176" s="160"/>
      <c r="H176" s="295"/>
      <c r="I176" s="211">
        <f t="shared" si="46"/>
        <v>0</v>
      </c>
      <c r="J176" s="211">
        <f t="shared" si="36"/>
        <v>0</v>
      </c>
      <c r="K176" s="211"/>
      <c r="L176" s="211"/>
      <c r="M176" s="211"/>
      <c r="N176" s="211"/>
      <c r="O176" s="211"/>
      <c r="P176" s="211"/>
      <c r="AC176" s="203"/>
      <c r="AD176" s="203"/>
      <c r="AE176" s="203"/>
    </row>
    <row r="177" spans="2:31" hidden="1" x14ac:dyDescent="0.25">
      <c r="B177" s="295"/>
      <c r="C177" s="159" t="s">
        <v>225</v>
      </c>
      <c r="D177" s="159"/>
      <c r="E177" s="295"/>
      <c r="F177" s="295"/>
      <c r="G177" s="160"/>
      <c r="H177" s="295"/>
      <c r="I177" s="211">
        <f t="shared" si="46"/>
        <v>0</v>
      </c>
      <c r="J177" s="211">
        <f t="shared" ref="J177:J219" si="49">N177+P177</f>
        <v>0</v>
      </c>
      <c r="K177" s="211"/>
      <c r="L177" s="211"/>
      <c r="M177" s="211"/>
      <c r="N177" s="211"/>
      <c r="O177" s="211"/>
      <c r="P177" s="211"/>
      <c r="AC177" s="203"/>
      <c r="AD177" s="203"/>
      <c r="AE177" s="203"/>
    </row>
    <row r="178" spans="2:31" ht="18" customHeight="1" x14ac:dyDescent="0.25">
      <c r="B178" s="295"/>
      <c r="C178" s="348"/>
      <c r="D178" s="348"/>
      <c r="E178" s="348"/>
      <c r="F178" s="348"/>
      <c r="G178" s="160" t="s">
        <v>148</v>
      </c>
      <c r="H178" s="295"/>
      <c r="I178" s="211">
        <f t="shared" si="46"/>
        <v>10</v>
      </c>
      <c r="J178" s="211">
        <f t="shared" si="49"/>
        <v>1</v>
      </c>
      <c r="K178" s="211">
        <v>4</v>
      </c>
      <c r="L178" s="211">
        <v>2</v>
      </c>
      <c r="M178" s="211">
        <v>2</v>
      </c>
      <c r="N178" s="211">
        <v>1</v>
      </c>
      <c r="O178" s="211">
        <v>2</v>
      </c>
      <c r="P178" s="211">
        <v>0</v>
      </c>
      <c r="AC178" s="203"/>
      <c r="AD178" s="203"/>
      <c r="AE178" s="203"/>
    </row>
    <row r="179" spans="2:31" ht="18" customHeight="1" x14ac:dyDescent="0.25">
      <c r="B179" s="295"/>
      <c r="C179" s="159" t="s">
        <v>74</v>
      </c>
      <c r="D179" s="159"/>
      <c r="E179" s="295"/>
      <c r="F179" s="295"/>
      <c r="G179" s="160" t="s">
        <v>142</v>
      </c>
      <c r="H179" s="162" t="s">
        <v>75</v>
      </c>
      <c r="I179" s="211">
        <f>I183+I185+I187+I196</f>
        <v>465</v>
      </c>
      <c r="J179" s="211">
        <f t="shared" si="49"/>
        <v>20</v>
      </c>
      <c r="K179" s="211">
        <f t="shared" ref="K179:P179" si="50">+K183+K185+K187+K194+K196</f>
        <v>430</v>
      </c>
      <c r="L179" s="211">
        <f>L183+L185+L187+L196</f>
        <v>8</v>
      </c>
      <c r="M179" s="211">
        <f t="shared" ref="M179:O179" si="51">M183+M185+M187+M196</f>
        <v>21</v>
      </c>
      <c r="N179" s="211">
        <f t="shared" si="51"/>
        <v>18</v>
      </c>
      <c r="O179" s="211">
        <f t="shared" si="51"/>
        <v>6</v>
      </c>
      <c r="P179" s="211">
        <f t="shared" si="50"/>
        <v>2</v>
      </c>
      <c r="AC179" s="203"/>
      <c r="AD179" s="203"/>
      <c r="AE179" s="203"/>
    </row>
    <row r="180" spans="2:31" ht="18" customHeight="1" x14ac:dyDescent="0.25">
      <c r="B180" s="295"/>
      <c r="C180" s="348"/>
      <c r="D180" s="348"/>
      <c r="E180" s="348"/>
      <c r="F180" s="348"/>
      <c r="G180" s="160" t="s">
        <v>148</v>
      </c>
      <c r="H180" s="162"/>
      <c r="I180" s="211">
        <f>K180+L180+M180+O180</f>
        <v>465</v>
      </c>
      <c r="J180" s="211">
        <f t="shared" si="49"/>
        <v>20</v>
      </c>
      <c r="K180" s="211">
        <f t="shared" ref="K180:P180" si="52">+K184+K186+K188+K195+K219</f>
        <v>120</v>
      </c>
      <c r="L180" s="211">
        <f>L184+L186+L188+L219</f>
        <v>118</v>
      </c>
      <c r="M180" s="211">
        <f t="shared" ref="M180:O180" si="53">M184+M186+M188+M219</f>
        <v>123</v>
      </c>
      <c r="N180" s="211">
        <f t="shared" si="53"/>
        <v>18</v>
      </c>
      <c r="O180" s="211">
        <f t="shared" si="53"/>
        <v>104</v>
      </c>
      <c r="P180" s="211">
        <f t="shared" si="52"/>
        <v>2</v>
      </c>
      <c r="AC180" s="203"/>
      <c r="AD180" s="203"/>
      <c r="AE180" s="203"/>
    </row>
    <row r="181" spans="2:31" hidden="1" x14ac:dyDescent="0.25">
      <c r="B181" s="295"/>
      <c r="C181" s="159"/>
      <c r="D181" s="295" t="s">
        <v>226</v>
      </c>
      <c r="E181" s="295"/>
      <c r="F181" s="295"/>
      <c r="G181" s="316" t="s">
        <v>142</v>
      </c>
      <c r="H181" s="296" t="s">
        <v>227</v>
      </c>
      <c r="I181" s="211">
        <f>I183+I185+I187+I189+I191+I192+I194+I196+I198</f>
        <v>465</v>
      </c>
      <c r="J181" s="211">
        <f t="shared" si="49"/>
        <v>0</v>
      </c>
      <c r="K181" s="211">
        <f>K183+K185+K187+K189+K191+K192+K194+K196+K198</f>
        <v>430</v>
      </c>
      <c r="L181" s="211" t="e">
        <f>L183+L185+L187+L189+L191+L192+L194+L196+L198</f>
        <v>#REF!</v>
      </c>
      <c r="M181" s="211"/>
      <c r="N181" s="211"/>
      <c r="O181" s="211"/>
      <c r="P181" s="211"/>
      <c r="AC181" s="203"/>
      <c r="AD181" s="203"/>
      <c r="AE181" s="203"/>
    </row>
    <row r="182" spans="2:31" hidden="1" x14ac:dyDescent="0.25">
      <c r="B182" s="295"/>
      <c r="C182" s="159"/>
      <c r="D182" s="346"/>
      <c r="E182" s="346"/>
      <c r="F182" s="346"/>
      <c r="G182" s="316" t="s">
        <v>148</v>
      </c>
      <c r="H182" s="296"/>
      <c r="I182" s="211">
        <f>I184+I186+I188+I190+I192+I193+I195+I197+I199</f>
        <v>439</v>
      </c>
      <c r="J182" s="211">
        <f t="shared" si="49"/>
        <v>0</v>
      </c>
      <c r="K182" s="211">
        <f>K184+K186+K188+K190+K192+K193+K195+K197+K199</f>
        <v>114</v>
      </c>
      <c r="L182" s="211" t="e">
        <f>L184+L186+L188+L190+L192+L193+L195+L197+L199</f>
        <v>#REF!</v>
      </c>
      <c r="M182" s="211"/>
      <c r="N182" s="211"/>
      <c r="O182" s="211"/>
      <c r="P182" s="211"/>
      <c r="AC182" s="203"/>
      <c r="AD182" s="203"/>
      <c r="AE182" s="203"/>
    </row>
    <row r="183" spans="2:31" ht="18.75" customHeight="1" x14ac:dyDescent="0.25">
      <c r="B183" s="295"/>
      <c r="C183" s="159"/>
      <c r="D183" s="295" t="s">
        <v>228</v>
      </c>
      <c r="E183" s="295"/>
      <c r="F183" s="295"/>
      <c r="G183" s="316" t="s">
        <v>142</v>
      </c>
      <c r="H183" s="296" t="s">
        <v>76</v>
      </c>
      <c r="I183" s="211">
        <f t="shared" ref="I183:I193" si="54">SUM(K183:O183)-N183</f>
        <v>2</v>
      </c>
      <c r="J183" s="211">
        <f t="shared" si="49"/>
        <v>1</v>
      </c>
      <c r="K183" s="211">
        <v>1</v>
      </c>
      <c r="L183" s="211">
        <v>0</v>
      </c>
      <c r="M183" s="211">
        <v>1</v>
      </c>
      <c r="N183" s="211">
        <v>1</v>
      </c>
      <c r="O183" s="211">
        <v>0</v>
      </c>
      <c r="P183" s="211">
        <v>0</v>
      </c>
      <c r="AC183" s="203"/>
      <c r="AD183" s="203"/>
      <c r="AE183" s="203"/>
    </row>
    <row r="184" spans="2:31" ht="18.75" customHeight="1" x14ac:dyDescent="0.25">
      <c r="B184" s="295"/>
      <c r="C184" s="159"/>
      <c r="D184" s="346"/>
      <c r="E184" s="346"/>
      <c r="F184" s="346"/>
      <c r="G184" s="316" t="s">
        <v>148</v>
      </c>
      <c r="H184" s="296"/>
      <c r="I184" s="211">
        <f t="shared" si="54"/>
        <v>2</v>
      </c>
      <c r="J184" s="211">
        <f t="shared" si="49"/>
        <v>1</v>
      </c>
      <c r="K184" s="211">
        <f>+K183</f>
        <v>1</v>
      </c>
      <c r="L184" s="211">
        <f t="shared" ref="L184:O184" si="55">+L183</f>
        <v>0</v>
      </c>
      <c r="M184" s="211">
        <f t="shared" si="55"/>
        <v>1</v>
      </c>
      <c r="N184" s="211">
        <v>1</v>
      </c>
      <c r="O184" s="211">
        <f t="shared" si="55"/>
        <v>0</v>
      </c>
      <c r="P184" s="211">
        <v>0</v>
      </c>
      <c r="AC184" s="203"/>
      <c r="AD184" s="203"/>
      <c r="AE184" s="203"/>
    </row>
    <row r="185" spans="2:31" ht="18.75" customHeight="1" x14ac:dyDescent="0.25">
      <c r="B185" s="295"/>
      <c r="C185" s="159"/>
      <c r="D185" s="295" t="s">
        <v>229</v>
      </c>
      <c r="E185" s="295"/>
      <c r="F185" s="295"/>
      <c r="G185" s="316" t="s">
        <v>142</v>
      </c>
      <c r="H185" s="296" t="s">
        <v>77</v>
      </c>
      <c r="I185" s="211">
        <f t="shared" si="54"/>
        <v>12</v>
      </c>
      <c r="J185" s="211">
        <f t="shared" si="49"/>
        <v>0</v>
      </c>
      <c r="K185" s="211">
        <v>3</v>
      </c>
      <c r="L185" s="211">
        <v>3</v>
      </c>
      <c r="M185" s="211">
        <v>3</v>
      </c>
      <c r="N185" s="211">
        <v>0</v>
      </c>
      <c r="O185" s="211">
        <v>3</v>
      </c>
      <c r="P185" s="211">
        <v>0</v>
      </c>
      <c r="AC185" s="203"/>
      <c r="AD185" s="203"/>
      <c r="AE185" s="203"/>
    </row>
    <row r="186" spans="2:31" ht="18.75" customHeight="1" x14ac:dyDescent="0.25">
      <c r="B186" s="295"/>
      <c r="C186" s="348"/>
      <c r="D186" s="348"/>
      <c r="E186" s="348"/>
      <c r="F186" s="348"/>
      <c r="G186" s="316" t="s">
        <v>148</v>
      </c>
      <c r="H186" s="296"/>
      <c r="I186" s="211">
        <f t="shared" si="54"/>
        <v>12</v>
      </c>
      <c r="J186" s="211">
        <f t="shared" si="49"/>
        <v>0</v>
      </c>
      <c r="K186" s="211">
        <v>3</v>
      </c>
      <c r="L186" s="211">
        <f t="shared" ref="L186:O186" si="56">+L185</f>
        <v>3</v>
      </c>
      <c r="M186" s="211">
        <f t="shared" si="56"/>
        <v>3</v>
      </c>
      <c r="N186" s="211">
        <v>0</v>
      </c>
      <c r="O186" s="211">
        <f t="shared" si="56"/>
        <v>3</v>
      </c>
      <c r="P186" s="211">
        <v>0</v>
      </c>
      <c r="AC186" s="203"/>
      <c r="AD186" s="203"/>
      <c r="AE186" s="203"/>
    </row>
    <row r="187" spans="2:31" ht="18.75" customHeight="1" x14ac:dyDescent="0.25">
      <c r="B187" s="295"/>
      <c r="C187" s="159"/>
      <c r="D187" s="349" t="s">
        <v>78</v>
      </c>
      <c r="E187" s="349"/>
      <c r="F187" s="349"/>
      <c r="G187" s="316" t="s">
        <v>142</v>
      </c>
      <c r="H187" s="296" t="s">
        <v>79</v>
      </c>
      <c r="I187" s="211">
        <f t="shared" si="54"/>
        <v>425</v>
      </c>
      <c r="J187" s="211">
        <f t="shared" si="49"/>
        <v>5</v>
      </c>
      <c r="K187" s="211">
        <v>420</v>
      </c>
      <c r="L187" s="211">
        <v>0</v>
      </c>
      <c r="M187" s="211">
        <v>5</v>
      </c>
      <c r="N187" s="211">
        <v>5</v>
      </c>
      <c r="O187" s="211">
        <v>0</v>
      </c>
      <c r="P187" s="211">
        <v>0</v>
      </c>
      <c r="AC187" s="203"/>
      <c r="AD187" s="203"/>
      <c r="AE187" s="203"/>
    </row>
    <row r="188" spans="2:31" ht="18.75" customHeight="1" x14ac:dyDescent="0.25">
      <c r="B188" s="295"/>
      <c r="C188" s="348"/>
      <c r="D188" s="348"/>
      <c r="E188" s="348"/>
      <c r="F188" s="348"/>
      <c r="G188" s="316" t="s">
        <v>148</v>
      </c>
      <c r="H188" s="296"/>
      <c r="I188" s="211">
        <f t="shared" si="54"/>
        <v>425</v>
      </c>
      <c r="J188" s="211">
        <f t="shared" si="49"/>
        <v>5</v>
      </c>
      <c r="K188" s="211">
        <v>110</v>
      </c>
      <c r="L188" s="211">
        <v>110</v>
      </c>
      <c r="M188" s="211">
        <v>107</v>
      </c>
      <c r="N188" s="211">
        <v>5</v>
      </c>
      <c r="O188" s="211">
        <v>98</v>
      </c>
      <c r="P188" s="211">
        <v>0</v>
      </c>
      <c r="AC188" s="203"/>
      <c r="AD188" s="203"/>
      <c r="AE188" s="203"/>
    </row>
    <row r="189" spans="2:31" ht="12.75" hidden="1" customHeight="1" x14ac:dyDescent="0.25">
      <c r="B189" s="295"/>
      <c r="C189" s="159"/>
      <c r="D189" s="295" t="s">
        <v>230</v>
      </c>
      <c r="E189" s="295"/>
      <c r="F189" s="295"/>
      <c r="G189" s="316"/>
      <c r="H189" s="296" t="s">
        <v>231</v>
      </c>
      <c r="I189" s="211">
        <f t="shared" si="54"/>
        <v>0</v>
      </c>
      <c r="J189" s="211">
        <f t="shared" si="49"/>
        <v>0</v>
      </c>
      <c r="K189" s="211"/>
      <c r="L189" s="211"/>
      <c r="M189" s="211"/>
      <c r="N189" s="211"/>
      <c r="O189" s="211"/>
      <c r="P189" s="211"/>
      <c r="AC189" s="203"/>
      <c r="AD189" s="203"/>
      <c r="AE189" s="203"/>
    </row>
    <row r="190" spans="2:31" ht="12.75" hidden="1" customHeight="1" x14ac:dyDescent="0.25">
      <c r="B190" s="159"/>
      <c r="C190" s="159"/>
      <c r="D190" s="350" t="s">
        <v>232</v>
      </c>
      <c r="E190" s="350"/>
      <c r="F190" s="350"/>
      <c r="G190" s="162" t="s">
        <v>142</v>
      </c>
      <c r="H190" s="167" t="s">
        <v>233</v>
      </c>
      <c r="I190" s="211">
        <f t="shared" si="54"/>
        <v>0</v>
      </c>
      <c r="J190" s="211">
        <f t="shared" si="49"/>
        <v>0</v>
      </c>
      <c r="K190" s="211"/>
      <c r="L190" s="211"/>
      <c r="M190" s="211"/>
      <c r="N190" s="211"/>
      <c r="O190" s="211"/>
      <c r="P190" s="211"/>
      <c r="AC190" s="203"/>
      <c r="AD190" s="203"/>
      <c r="AE190" s="203"/>
    </row>
    <row r="191" spans="2:31" ht="12.75" hidden="1" customHeight="1" x14ac:dyDescent="0.25">
      <c r="B191" s="159"/>
      <c r="C191" s="159"/>
      <c r="D191" s="168"/>
      <c r="E191" s="168"/>
      <c r="F191" s="168"/>
      <c r="G191" s="162" t="s">
        <v>148</v>
      </c>
      <c r="H191" s="161"/>
      <c r="I191" s="211">
        <f t="shared" si="54"/>
        <v>0</v>
      </c>
      <c r="J191" s="211">
        <f t="shared" si="49"/>
        <v>0</v>
      </c>
      <c r="K191" s="211"/>
      <c r="L191" s="211"/>
      <c r="M191" s="211"/>
      <c r="N191" s="211"/>
      <c r="O191" s="211"/>
      <c r="P191" s="211"/>
      <c r="AC191" s="203"/>
      <c r="AD191" s="203"/>
      <c r="AE191" s="203"/>
    </row>
    <row r="192" spans="2:31" hidden="1" x14ac:dyDescent="0.25">
      <c r="B192" s="295"/>
      <c r="C192" s="295"/>
      <c r="D192" s="295" t="s">
        <v>234</v>
      </c>
      <c r="E192" s="295"/>
      <c r="F192" s="295"/>
      <c r="G192" s="316" t="s">
        <v>142</v>
      </c>
      <c r="H192" s="296" t="s">
        <v>235</v>
      </c>
      <c r="I192" s="211">
        <f t="shared" si="54"/>
        <v>0</v>
      </c>
      <c r="J192" s="211">
        <f t="shared" si="49"/>
        <v>0</v>
      </c>
      <c r="K192" s="211"/>
      <c r="L192" s="211"/>
      <c r="M192" s="211"/>
      <c r="N192" s="211"/>
      <c r="O192" s="211"/>
      <c r="P192" s="211"/>
      <c r="AC192" s="203"/>
      <c r="AD192" s="203"/>
      <c r="AE192" s="203"/>
    </row>
    <row r="193" spans="2:31" hidden="1" x14ac:dyDescent="0.25">
      <c r="B193" s="295"/>
      <c r="C193" s="295"/>
      <c r="D193" s="346"/>
      <c r="E193" s="346"/>
      <c r="F193" s="346"/>
      <c r="G193" s="316" t="s">
        <v>148</v>
      </c>
      <c r="H193" s="296"/>
      <c r="I193" s="211">
        <f t="shared" si="54"/>
        <v>0</v>
      </c>
      <c r="J193" s="211">
        <f t="shared" si="49"/>
        <v>0</v>
      </c>
      <c r="K193" s="211"/>
      <c r="L193" s="211"/>
      <c r="M193" s="211"/>
      <c r="N193" s="211"/>
      <c r="O193" s="211"/>
      <c r="P193" s="211"/>
      <c r="AC193" s="203"/>
      <c r="AD193" s="203"/>
      <c r="AE193" s="203"/>
    </row>
    <row r="194" spans="2:31" ht="17.25" hidden="1" customHeight="1" x14ac:dyDescent="0.25">
      <c r="B194" s="295"/>
      <c r="C194" s="295"/>
      <c r="D194" s="295" t="s">
        <v>236</v>
      </c>
      <c r="E194" s="295"/>
      <c r="F194" s="295"/>
      <c r="G194" s="316" t="s">
        <v>142</v>
      </c>
      <c r="H194" s="296" t="s">
        <v>80</v>
      </c>
      <c r="I194" s="211">
        <v>0</v>
      </c>
      <c r="J194" s="211">
        <f t="shared" si="49"/>
        <v>0</v>
      </c>
      <c r="K194" s="211">
        <v>0</v>
      </c>
      <c r="L194" s="211" t="e">
        <f>+#REF!/1000</f>
        <v>#REF!</v>
      </c>
      <c r="M194" s="211">
        <v>0</v>
      </c>
      <c r="N194" s="211"/>
      <c r="O194" s="211" t="e">
        <f>+#REF!/1000</f>
        <v>#REF!</v>
      </c>
      <c r="P194" s="211"/>
      <c r="AC194" s="203"/>
      <c r="AD194" s="203"/>
      <c r="AE194" s="203"/>
    </row>
    <row r="195" spans="2:31" ht="17.25" hidden="1" customHeight="1" x14ac:dyDescent="0.25">
      <c r="B195" s="295"/>
      <c r="C195" s="295"/>
      <c r="D195" s="346"/>
      <c r="E195" s="346"/>
      <c r="F195" s="346"/>
      <c r="G195" s="316" t="s">
        <v>148</v>
      </c>
      <c r="H195" s="296"/>
      <c r="I195" s="211">
        <v>0</v>
      </c>
      <c r="J195" s="211">
        <f t="shared" si="49"/>
        <v>0</v>
      </c>
      <c r="K195" s="211">
        <f>+K194</f>
        <v>0</v>
      </c>
      <c r="L195" s="211" t="e">
        <f t="shared" ref="L195:O195" si="57">+L194</f>
        <v>#REF!</v>
      </c>
      <c r="M195" s="211">
        <f t="shared" si="57"/>
        <v>0</v>
      </c>
      <c r="N195" s="211"/>
      <c r="O195" s="211" t="e">
        <f t="shared" si="57"/>
        <v>#REF!</v>
      </c>
      <c r="P195" s="211"/>
      <c r="AC195" s="203"/>
      <c r="AD195" s="203"/>
      <c r="AE195" s="203"/>
    </row>
    <row r="196" spans="2:31" ht="17.25" customHeight="1" x14ac:dyDescent="0.25">
      <c r="B196" s="295"/>
      <c r="C196" s="295"/>
      <c r="D196" s="295" t="s">
        <v>81</v>
      </c>
      <c r="E196" s="295"/>
      <c r="F196" s="295"/>
      <c r="G196" s="316" t="s">
        <v>142</v>
      </c>
      <c r="H196" s="296" t="s">
        <v>82</v>
      </c>
      <c r="I196" s="211">
        <f t="shared" ref="I196:I220" si="58">SUM(K196:O196)-N196</f>
        <v>26</v>
      </c>
      <c r="J196" s="211">
        <f t="shared" si="49"/>
        <v>14</v>
      </c>
      <c r="K196" s="211">
        <v>6</v>
      </c>
      <c r="L196" s="211">
        <v>5</v>
      </c>
      <c r="M196" s="211">
        <v>12</v>
      </c>
      <c r="N196" s="211">
        <v>12</v>
      </c>
      <c r="O196" s="211">
        <v>3</v>
      </c>
      <c r="P196" s="211">
        <v>2</v>
      </c>
      <c r="AC196" s="203"/>
      <c r="AD196" s="203"/>
      <c r="AE196" s="203"/>
    </row>
    <row r="197" spans="2:31" hidden="1" x14ac:dyDescent="0.25">
      <c r="B197" s="295"/>
      <c r="C197" s="159" t="s">
        <v>237</v>
      </c>
      <c r="D197" s="295"/>
      <c r="E197" s="295"/>
      <c r="F197" s="295"/>
      <c r="G197" s="316"/>
      <c r="H197" s="162">
        <v>30</v>
      </c>
      <c r="I197" s="211">
        <f t="shared" si="58"/>
        <v>0</v>
      </c>
      <c r="J197" s="211">
        <f t="shared" si="49"/>
        <v>0</v>
      </c>
      <c r="K197" s="211"/>
      <c r="L197" s="211"/>
      <c r="M197" s="211"/>
      <c r="N197" s="211"/>
      <c r="O197" s="211"/>
      <c r="P197" s="211"/>
      <c r="AC197" s="203"/>
      <c r="AD197" s="203"/>
      <c r="AE197" s="203"/>
    </row>
    <row r="198" spans="2:31" hidden="1" x14ac:dyDescent="0.25">
      <c r="B198" s="295"/>
      <c r="C198" s="159" t="s">
        <v>238</v>
      </c>
      <c r="D198" s="159"/>
      <c r="E198" s="159"/>
      <c r="F198" s="295"/>
      <c r="G198" s="316"/>
      <c r="H198" s="165" t="s">
        <v>239</v>
      </c>
      <c r="I198" s="211">
        <f t="shared" si="58"/>
        <v>0</v>
      </c>
      <c r="J198" s="211">
        <f t="shared" si="49"/>
        <v>0</v>
      </c>
      <c r="K198" s="211"/>
      <c r="L198" s="211"/>
      <c r="M198" s="211"/>
      <c r="N198" s="211"/>
      <c r="O198" s="211"/>
      <c r="P198" s="211"/>
      <c r="AC198" s="203"/>
      <c r="AD198" s="203"/>
      <c r="AE198" s="203"/>
    </row>
    <row r="199" spans="2:31" hidden="1" x14ac:dyDescent="0.25">
      <c r="B199" s="295"/>
      <c r="C199" s="295"/>
      <c r="D199" s="295" t="s">
        <v>240</v>
      </c>
      <c r="E199" s="295"/>
      <c r="F199" s="295"/>
      <c r="G199" s="316"/>
      <c r="H199" s="293" t="s">
        <v>241</v>
      </c>
      <c r="I199" s="211">
        <f t="shared" si="58"/>
        <v>0</v>
      </c>
      <c r="J199" s="211">
        <f t="shared" si="49"/>
        <v>0</v>
      </c>
      <c r="K199" s="211"/>
      <c r="L199" s="211"/>
      <c r="M199" s="211"/>
      <c r="N199" s="211"/>
      <c r="O199" s="211"/>
      <c r="P199" s="211"/>
      <c r="AC199" s="203"/>
      <c r="AD199" s="203"/>
      <c r="AE199" s="203"/>
    </row>
    <row r="200" spans="2:31" hidden="1" x14ac:dyDescent="0.25">
      <c r="B200" s="295"/>
      <c r="C200" s="295"/>
      <c r="D200" s="295" t="s">
        <v>242</v>
      </c>
      <c r="E200" s="295"/>
      <c r="F200" s="295"/>
      <c r="G200" s="316"/>
      <c r="H200" s="293" t="s">
        <v>243</v>
      </c>
      <c r="I200" s="211">
        <f t="shared" si="58"/>
        <v>0</v>
      </c>
      <c r="J200" s="211">
        <f t="shared" si="49"/>
        <v>0</v>
      </c>
      <c r="K200" s="211"/>
      <c r="L200" s="211"/>
      <c r="M200" s="211"/>
      <c r="N200" s="211"/>
      <c r="O200" s="211"/>
      <c r="P200" s="211"/>
      <c r="AC200" s="203"/>
      <c r="AD200" s="203"/>
      <c r="AE200" s="203"/>
    </row>
    <row r="201" spans="2:31" hidden="1" x14ac:dyDescent="0.25">
      <c r="B201" s="295"/>
      <c r="C201" s="159" t="s">
        <v>244</v>
      </c>
      <c r="D201" s="159"/>
      <c r="E201" s="159"/>
      <c r="F201" s="295"/>
      <c r="G201" s="316"/>
      <c r="H201" s="165" t="s">
        <v>245</v>
      </c>
      <c r="I201" s="211">
        <f t="shared" si="58"/>
        <v>0</v>
      </c>
      <c r="J201" s="211">
        <f t="shared" si="49"/>
        <v>0</v>
      </c>
      <c r="K201" s="211"/>
      <c r="L201" s="211"/>
      <c r="M201" s="211"/>
      <c r="N201" s="211"/>
      <c r="O201" s="211"/>
      <c r="P201" s="211"/>
      <c r="AC201" s="203"/>
      <c r="AD201" s="203"/>
      <c r="AE201" s="203"/>
    </row>
    <row r="202" spans="2:31" hidden="1" x14ac:dyDescent="0.25">
      <c r="B202" s="295"/>
      <c r="C202" s="295"/>
      <c r="D202" s="295" t="s">
        <v>246</v>
      </c>
      <c r="E202" s="295"/>
      <c r="F202" s="295"/>
      <c r="G202" s="316"/>
      <c r="H202" s="293" t="s">
        <v>247</v>
      </c>
      <c r="I202" s="211">
        <f t="shared" si="58"/>
        <v>0</v>
      </c>
      <c r="J202" s="211">
        <f t="shared" si="49"/>
        <v>0</v>
      </c>
      <c r="K202" s="211"/>
      <c r="L202" s="211"/>
      <c r="M202" s="211"/>
      <c r="N202" s="211"/>
      <c r="O202" s="211"/>
      <c r="P202" s="211"/>
      <c r="AC202" s="203"/>
      <c r="AD202" s="203"/>
      <c r="AE202" s="203"/>
    </row>
    <row r="203" spans="2:31" hidden="1" x14ac:dyDescent="0.25">
      <c r="B203" s="295"/>
      <c r="C203" s="295"/>
      <c r="D203" s="295" t="s">
        <v>248</v>
      </c>
      <c r="E203" s="295"/>
      <c r="F203" s="295"/>
      <c r="G203" s="316"/>
      <c r="H203" s="293" t="s">
        <v>249</v>
      </c>
      <c r="I203" s="211">
        <f t="shared" si="58"/>
        <v>0</v>
      </c>
      <c r="J203" s="211">
        <f t="shared" si="49"/>
        <v>0</v>
      </c>
      <c r="K203" s="211"/>
      <c r="L203" s="211"/>
      <c r="M203" s="211"/>
      <c r="N203" s="211"/>
      <c r="O203" s="211"/>
      <c r="P203" s="211"/>
      <c r="AC203" s="203"/>
      <c r="AD203" s="203"/>
      <c r="AE203" s="203"/>
    </row>
    <row r="204" spans="2:31" hidden="1" x14ac:dyDescent="0.25">
      <c r="B204" s="295"/>
      <c r="C204" s="295"/>
      <c r="D204" s="295" t="s">
        <v>250</v>
      </c>
      <c r="E204" s="295"/>
      <c r="F204" s="295"/>
      <c r="G204" s="316"/>
      <c r="H204" s="293" t="s">
        <v>251</v>
      </c>
      <c r="I204" s="211">
        <f t="shared" si="58"/>
        <v>0</v>
      </c>
      <c r="J204" s="211">
        <f t="shared" si="49"/>
        <v>0</v>
      </c>
      <c r="K204" s="211"/>
      <c r="L204" s="211"/>
      <c r="M204" s="211"/>
      <c r="N204" s="211"/>
      <c r="O204" s="211"/>
      <c r="P204" s="211"/>
      <c r="AC204" s="203"/>
      <c r="AD204" s="203"/>
      <c r="AE204" s="203"/>
    </row>
    <row r="205" spans="2:31" hidden="1" x14ac:dyDescent="0.25">
      <c r="B205" s="295"/>
      <c r="C205" s="295"/>
      <c r="D205" s="295" t="s">
        <v>252</v>
      </c>
      <c r="E205" s="295"/>
      <c r="F205" s="295"/>
      <c r="G205" s="316"/>
      <c r="H205" s="293" t="s">
        <v>253</v>
      </c>
      <c r="I205" s="211">
        <f t="shared" si="58"/>
        <v>0</v>
      </c>
      <c r="J205" s="211">
        <f t="shared" si="49"/>
        <v>0</v>
      </c>
      <c r="K205" s="211"/>
      <c r="L205" s="211"/>
      <c r="M205" s="211"/>
      <c r="N205" s="211"/>
      <c r="O205" s="211"/>
      <c r="P205" s="211"/>
      <c r="AC205" s="203"/>
      <c r="AD205" s="203"/>
      <c r="AE205" s="203"/>
    </row>
    <row r="206" spans="2:31" hidden="1" x14ac:dyDescent="0.25">
      <c r="B206" s="295"/>
      <c r="C206" s="159" t="s">
        <v>254</v>
      </c>
      <c r="D206" s="159"/>
      <c r="E206" s="159"/>
      <c r="F206" s="295"/>
      <c r="G206" s="316"/>
      <c r="H206" s="165" t="s">
        <v>255</v>
      </c>
      <c r="I206" s="211">
        <f t="shared" si="58"/>
        <v>0</v>
      </c>
      <c r="J206" s="211">
        <f t="shared" si="49"/>
        <v>0</v>
      </c>
      <c r="K206" s="211"/>
      <c r="L206" s="211"/>
      <c r="M206" s="211"/>
      <c r="N206" s="211"/>
      <c r="O206" s="211"/>
      <c r="P206" s="211"/>
      <c r="AC206" s="203"/>
      <c r="AD206" s="203"/>
      <c r="AE206" s="203"/>
    </row>
    <row r="207" spans="2:31" hidden="1" x14ac:dyDescent="0.25">
      <c r="B207" s="295"/>
      <c r="C207" s="295"/>
      <c r="D207" s="295" t="s">
        <v>256</v>
      </c>
      <c r="E207" s="295"/>
      <c r="F207" s="295"/>
      <c r="G207" s="316"/>
      <c r="H207" s="293" t="s">
        <v>257</v>
      </c>
      <c r="I207" s="211">
        <f t="shared" si="58"/>
        <v>0</v>
      </c>
      <c r="J207" s="211">
        <f t="shared" si="49"/>
        <v>0</v>
      </c>
      <c r="K207" s="211"/>
      <c r="L207" s="211"/>
      <c r="M207" s="211"/>
      <c r="N207" s="211"/>
      <c r="O207" s="211"/>
      <c r="P207" s="211"/>
      <c r="AC207" s="203"/>
      <c r="AD207" s="203"/>
      <c r="AE207" s="203"/>
    </row>
    <row r="208" spans="2:31" hidden="1" x14ac:dyDescent="0.25">
      <c r="B208" s="295"/>
      <c r="C208" s="295"/>
      <c r="D208" s="295" t="s">
        <v>258</v>
      </c>
      <c r="E208" s="295"/>
      <c r="F208" s="295"/>
      <c r="G208" s="316"/>
      <c r="H208" s="293" t="s">
        <v>259</v>
      </c>
      <c r="I208" s="211">
        <f t="shared" si="58"/>
        <v>0</v>
      </c>
      <c r="J208" s="211">
        <f t="shared" si="49"/>
        <v>0</v>
      </c>
      <c r="K208" s="211"/>
      <c r="L208" s="211"/>
      <c r="M208" s="211"/>
      <c r="N208" s="211"/>
      <c r="O208" s="211"/>
      <c r="P208" s="211"/>
      <c r="AC208" s="203"/>
      <c r="AD208" s="203"/>
      <c r="AE208" s="203"/>
    </row>
    <row r="209" spans="2:31" hidden="1" x14ac:dyDescent="0.25">
      <c r="B209" s="295"/>
      <c r="C209" s="295"/>
      <c r="D209" s="295" t="s">
        <v>260</v>
      </c>
      <c r="E209" s="295"/>
      <c r="F209" s="295"/>
      <c r="G209" s="316"/>
      <c r="H209" s="293" t="s">
        <v>261</v>
      </c>
      <c r="I209" s="211">
        <f t="shared" si="58"/>
        <v>0</v>
      </c>
      <c r="J209" s="211">
        <f t="shared" si="49"/>
        <v>0</v>
      </c>
      <c r="K209" s="211"/>
      <c r="L209" s="211"/>
      <c r="M209" s="211"/>
      <c r="N209" s="211"/>
      <c r="O209" s="211"/>
      <c r="P209" s="211"/>
      <c r="AC209" s="203"/>
      <c r="AD209" s="203"/>
      <c r="AE209" s="203"/>
    </row>
    <row r="210" spans="2:31" hidden="1" x14ac:dyDescent="0.25">
      <c r="B210" s="295"/>
      <c r="C210" s="295"/>
      <c r="D210" s="295" t="s">
        <v>262</v>
      </c>
      <c r="E210" s="295"/>
      <c r="F210" s="295"/>
      <c r="G210" s="316"/>
      <c r="H210" s="293" t="s">
        <v>263</v>
      </c>
      <c r="I210" s="211">
        <f t="shared" si="58"/>
        <v>0</v>
      </c>
      <c r="J210" s="211">
        <f t="shared" si="49"/>
        <v>0</v>
      </c>
      <c r="K210" s="211"/>
      <c r="L210" s="211"/>
      <c r="M210" s="211"/>
      <c r="N210" s="211"/>
      <c r="O210" s="211"/>
      <c r="P210" s="211"/>
      <c r="AC210" s="203"/>
      <c r="AD210" s="203"/>
      <c r="AE210" s="203"/>
    </row>
    <row r="211" spans="2:31" hidden="1" x14ac:dyDescent="0.25">
      <c r="B211" s="295"/>
      <c r="C211" s="295"/>
      <c r="D211" s="295" t="s">
        <v>264</v>
      </c>
      <c r="E211" s="295"/>
      <c r="F211" s="295"/>
      <c r="G211" s="316"/>
      <c r="H211" s="293" t="s">
        <v>265</v>
      </c>
      <c r="I211" s="211">
        <f t="shared" si="58"/>
        <v>0</v>
      </c>
      <c r="J211" s="211">
        <f t="shared" si="49"/>
        <v>0</v>
      </c>
      <c r="K211" s="211"/>
      <c r="L211" s="211"/>
      <c r="M211" s="211"/>
      <c r="N211" s="211"/>
      <c r="O211" s="211"/>
      <c r="P211" s="211"/>
      <c r="AC211" s="203"/>
      <c r="AD211" s="203"/>
      <c r="AE211" s="203"/>
    </row>
    <row r="212" spans="2:31" hidden="1" x14ac:dyDescent="0.25">
      <c r="B212" s="295"/>
      <c r="C212" s="159" t="s">
        <v>266</v>
      </c>
      <c r="D212" s="295"/>
      <c r="E212" s="295"/>
      <c r="F212" s="295"/>
      <c r="G212" s="316"/>
      <c r="H212" s="162">
        <v>51</v>
      </c>
      <c r="I212" s="211">
        <f t="shared" si="58"/>
        <v>0</v>
      </c>
      <c r="J212" s="211">
        <f t="shared" si="49"/>
        <v>0</v>
      </c>
      <c r="K212" s="211"/>
      <c r="L212" s="211"/>
      <c r="M212" s="211"/>
      <c r="N212" s="211"/>
      <c r="O212" s="211"/>
      <c r="P212" s="211"/>
      <c r="AC212" s="203"/>
      <c r="AD212" s="203"/>
      <c r="AE212" s="203"/>
    </row>
    <row r="213" spans="2:31" hidden="1" x14ac:dyDescent="0.25">
      <c r="B213" s="295"/>
      <c r="C213" s="295"/>
      <c r="D213" s="295" t="s">
        <v>267</v>
      </c>
      <c r="E213" s="295"/>
      <c r="F213" s="295"/>
      <c r="G213" s="316"/>
      <c r="H213" s="316" t="s">
        <v>268</v>
      </c>
      <c r="I213" s="211">
        <f t="shared" si="58"/>
        <v>0</v>
      </c>
      <c r="J213" s="211">
        <f t="shared" si="49"/>
        <v>0</v>
      </c>
      <c r="K213" s="211"/>
      <c r="L213" s="211"/>
      <c r="M213" s="211"/>
      <c r="N213" s="211"/>
      <c r="O213" s="211"/>
      <c r="P213" s="211"/>
      <c r="AC213" s="203"/>
      <c r="AD213" s="203"/>
      <c r="AE213" s="203"/>
    </row>
    <row r="214" spans="2:31" hidden="1" x14ac:dyDescent="0.25">
      <c r="B214" s="295"/>
      <c r="C214" s="295"/>
      <c r="D214" s="295" t="s">
        <v>269</v>
      </c>
      <c r="E214" s="295"/>
      <c r="F214" s="295"/>
      <c r="G214" s="316"/>
      <c r="H214" s="296"/>
      <c r="I214" s="211">
        <f t="shared" si="58"/>
        <v>0</v>
      </c>
      <c r="J214" s="211">
        <f t="shared" si="49"/>
        <v>0</v>
      </c>
      <c r="K214" s="211"/>
      <c r="L214" s="211"/>
      <c r="M214" s="211"/>
      <c r="N214" s="211"/>
      <c r="O214" s="211"/>
      <c r="P214" s="211"/>
      <c r="AC214" s="203"/>
      <c r="AD214" s="203"/>
      <c r="AE214" s="203"/>
    </row>
    <row r="215" spans="2:31" hidden="1" x14ac:dyDescent="0.25">
      <c r="B215" s="295"/>
      <c r="C215" s="295"/>
      <c r="D215" s="295" t="s">
        <v>269</v>
      </c>
      <c r="E215" s="295"/>
      <c r="F215" s="295"/>
      <c r="G215" s="316"/>
      <c r="H215" s="296"/>
      <c r="I215" s="211">
        <f t="shared" si="58"/>
        <v>0</v>
      </c>
      <c r="J215" s="211">
        <f t="shared" si="49"/>
        <v>0</v>
      </c>
      <c r="K215" s="211"/>
      <c r="L215" s="211"/>
      <c r="M215" s="211"/>
      <c r="N215" s="211"/>
      <c r="O215" s="211"/>
      <c r="P215" s="211"/>
      <c r="AC215" s="203"/>
      <c r="AD215" s="203"/>
      <c r="AE215" s="203"/>
    </row>
    <row r="216" spans="2:31" hidden="1" x14ac:dyDescent="0.25">
      <c r="B216" s="295"/>
      <c r="C216" s="295"/>
      <c r="D216" s="159" t="s">
        <v>270</v>
      </c>
      <c r="E216" s="295"/>
      <c r="F216" s="295"/>
      <c r="G216" s="316"/>
      <c r="H216" s="316" t="s">
        <v>271</v>
      </c>
      <c r="I216" s="211">
        <f t="shared" si="58"/>
        <v>0</v>
      </c>
      <c r="J216" s="211">
        <f t="shared" si="49"/>
        <v>0</v>
      </c>
      <c r="K216" s="211"/>
      <c r="L216" s="211"/>
      <c r="M216" s="211"/>
      <c r="N216" s="211"/>
      <c r="O216" s="211"/>
      <c r="P216" s="211"/>
      <c r="AC216" s="203"/>
      <c r="AD216" s="203"/>
      <c r="AE216" s="203"/>
    </row>
    <row r="217" spans="2:31" hidden="1" x14ac:dyDescent="0.25">
      <c r="B217" s="295"/>
      <c r="C217" s="295"/>
      <c r="D217" s="295" t="s">
        <v>269</v>
      </c>
      <c r="E217" s="295"/>
      <c r="F217" s="295"/>
      <c r="G217" s="316"/>
      <c r="H217" s="296"/>
      <c r="I217" s="211">
        <f t="shared" si="58"/>
        <v>0</v>
      </c>
      <c r="J217" s="211">
        <f t="shared" si="49"/>
        <v>0</v>
      </c>
      <c r="K217" s="211"/>
      <c r="L217" s="211"/>
      <c r="M217" s="211"/>
      <c r="N217" s="211"/>
      <c r="O217" s="211"/>
      <c r="P217" s="211"/>
      <c r="AC217" s="203"/>
      <c r="AD217" s="203"/>
      <c r="AE217" s="203"/>
    </row>
    <row r="218" spans="2:31" hidden="1" x14ac:dyDescent="0.25">
      <c r="B218" s="295"/>
      <c r="C218" s="295"/>
      <c r="D218" s="295" t="s">
        <v>269</v>
      </c>
      <c r="E218" s="295"/>
      <c r="F218" s="295"/>
      <c r="G218" s="316"/>
      <c r="H218" s="296"/>
      <c r="I218" s="211">
        <f t="shared" si="58"/>
        <v>0</v>
      </c>
      <c r="J218" s="211">
        <f t="shared" si="49"/>
        <v>0</v>
      </c>
      <c r="K218" s="211"/>
      <c r="L218" s="211"/>
      <c r="M218" s="211"/>
      <c r="N218" s="211"/>
      <c r="O218" s="211"/>
      <c r="P218" s="211"/>
      <c r="AC218" s="203"/>
      <c r="AD218" s="203"/>
      <c r="AE218" s="203"/>
    </row>
    <row r="219" spans="2:31" x14ac:dyDescent="0.25">
      <c r="B219" s="295"/>
      <c r="C219" s="295"/>
      <c r="D219" s="346"/>
      <c r="E219" s="346"/>
      <c r="F219" s="346"/>
      <c r="G219" s="316" t="s">
        <v>148</v>
      </c>
      <c r="H219" s="296"/>
      <c r="I219" s="211">
        <f t="shared" si="58"/>
        <v>26</v>
      </c>
      <c r="J219" s="211">
        <f t="shared" si="49"/>
        <v>14</v>
      </c>
      <c r="K219" s="211">
        <v>6</v>
      </c>
      <c r="L219" s="211">
        <v>5</v>
      </c>
      <c r="M219" s="211">
        <v>12</v>
      </c>
      <c r="N219" s="211">
        <v>12</v>
      </c>
      <c r="O219" s="211">
        <v>3</v>
      </c>
      <c r="P219" s="211">
        <v>2</v>
      </c>
      <c r="AC219" s="203"/>
      <c r="AD219" s="203"/>
      <c r="AE219" s="203"/>
    </row>
    <row r="220" spans="2:31" x14ac:dyDescent="0.25">
      <c r="B220" s="295"/>
      <c r="C220" s="159" t="s">
        <v>83</v>
      </c>
      <c r="D220" s="295"/>
      <c r="E220" s="295"/>
      <c r="F220" s="295"/>
      <c r="G220" s="160" t="s">
        <v>142</v>
      </c>
      <c r="H220" s="162">
        <v>55</v>
      </c>
      <c r="I220" s="211">
        <f t="shared" si="58"/>
        <v>50</v>
      </c>
      <c r="J220" s="180">
        <v>0</v>
      </c>
      <c r="K220" s="180">
        <f>K226</f>
        <v>50</v>
      </c>
      <c r="L220" s="180">
        <f>L226</f>
        <v>0</v>
      </c>
      <c r="M220" s="180">
        <f>M226</f>
        <v>0</v>
      </c>
      <c r="N220" s="180">
        <v>0</v>
      </c>
      <c r="O220" s="180">
        <f>O226</f>
        <v>0</v>
      </c>
      <c r="P220" s="180">
        <v>0</v>
      </c>
      <c r="AC220" s="203"/>
      <c r="AD220" s="203"/>
      <c r="AE220" s="203"/>
    </row>
    <row r="221" spans="2:31" hidden="1" x14ac:dyDescent="0.25">
      <c r="B221" s="295"/>
      <c r="C221" s="295"/>
      <c r="D221" s="159" t="s">
        <v>272</v>
      </c>
      <c r="E221" s="295"/>
      <c r="F221" s="295"/>
      <c r="G221" s="160"/>
      <c r="H221" s="162" t="s">
        <v>273</v>
      </c>
      <c r="I221" s="211"/>
      <c r="J221" s="211"/>
      <c r="K221" s="211"/>
      <c r="L221" s="180">
        <f t="shared" ref="L221:O224" si="59">L227</f>
        <v>0</v>
      </c>
      <c r="M221" s="180">
        <f t="shared" si="59"/>
        <v>0</v>
      </c>
      <c r="N221" s="180"/>
      <c r="O221" s="180">
        <f t="shared" si="59"/>
        <v>0</v>
      </c>
      <c r="P221" s="180"/>
      <c r="AC221" s="203"/>
      <c r="AD221" s="203"/>
      <c r="AE221" s="203"/>
    </row>
    <row r="222" spans="2:31" hidden="1" x14ac:dyDescent="0.25">
      <c r="B222" s="295"/>
      <c r="C222" s="295"/>
      <c r="D222" s="295"/>
      <c r="E222" s="295" t="s">
        <v>274</v>
      </c>
      <c r="F222" s="295"/>
      <c r="G222" s="160"/>
      <c r="H222" s="316"/>
      <c r="I222" s="211"/>
      <c r="J222" s="211"/>
      <c r="K222" s="211"/>
      <c r="L222" s="180">
        <f t="shared" si="59"/>
        <v>0</v>
      </c>
      <c r="M222" s="180">
        <f t="shared" si="59"/>
        <v>0</v>
      </c>
      <c r="N222" s="180"/>
      <c r="O222" s="180">
        <f t="shared" si="59"/>
        <v>0</v>
      </c>
      <c r="P222" s="180"/>
      <c r="AC222" s="203"/>
      <c r="AD222" s="203"/>
      <c r="AE222" s="203"/>
    </row>
    <row r="223" spans="2:31" hidden="1" x14ac:dyDescent="0.25">
      <c r="B223" s="295"/>
      <c r="C223" s="295"/>
      <c r="D223" s="295"/>
      <c r="E223" s="295" t="s">
        <v>274</v>
      </c>
      <c r="F223" s="295"/>
      <c r="G223" s="160"/>
      <c r="H223" s="316"/>
      <c r="I223" s="211"/>
      <c r="J223" s="211"/>
      <c r="K223" s="211"/>
      <c r="L223" s="180">
        <f t="shared" si="59"/>
        <v>0</v>
      </c>
      <c r="M223" s="180">
        <f t="shared" si="59"/>
        <v>0</v>
      </c>
      <c r="N223" s="180"/>
      <c r="O223" s="180">
        <f t="shared" si="59"/>
        <v>0</v>
      </c>
      <c r="P223" s="180"/>
      <c r="AC223" s="203"/>
      <c r="AD223" s="203"/>
      <c r="AE223" s="203"/>
    </row>
    <row r="224" spans="2:31" hidden="1" x14ac:dyDescent="0.25">
      <c r="B224" s="295"/>
      <c r="C224" s="295"/>
      <c r="D224" s="295"/>
      <c r="E224" s="295" t="s">
        <v>274</v>
      </c>
      <c r="F224" s="295"/>
      <c r="G224" s="160"/>
      <c r="H224" s="316"/>
      <c r="I224" s="211"/>
      <c r="J224" s="211"/>
      <c r="K224" s="211"/>
      <c r="L224" s="180">
        <f t="shared" si="59"/>
        <v>0</v>
      </c>
      <c r="M224" s="180">
        <f t="shared" si="59"/>
        <v>0</v>
      </c>
      <c r="N224" s="180"/>
      <c r="O224" s="180">
        <f t="shared" si="59"/>
        <v>0</v>
      </c>
      <c r="P224" s="180"/>
      <c r="AC224" s="203"/>
      <c r="AD224" s="203"/>
      <c r="AE224" s="203"/>
    </row>
    <row r="225" spans="2:31" x14ac:dyDescent="0.25">
      <c r="B225" s="295"/>
      <c r="C225" s="346"/>
      <c r="D225" s="346"/>
      <c r="E225" s="346"/>
      <c r="F225" s="346"/>
      <c r="G225" s="160" t="s">
        <v>148</v>
      </c>
      <c r="H225" s="316"/>
      <c r="I225" s="211">
        <f t="shared" ref="I225:I227" si="60">SUM(K225:O225)-N225</f>
        <v>50</v>
      </c>
      <c r="J225" s="180">
        <v>0</v>
      </c>
      <c r="K225" s="180">
        <f>+K227</f>
        <v>50</v>
      </c>
      <c r="L225" s="180">
        <f>+L227</f>
        <v>0</v>
      </c>
      <c r="M225" s="180">
        <f>+M227</f>
        <v>0</v>
      </c>
      <c r="N225" s="180">
        <v>0</v>
      </c>
      <c r="O225" s="180">
        <f>+O227</f>
        <v>0</v>
      </c>
      <c r="P225" s="180">
        <v>0</v>
      </c>
      <c r="AC225" s="203"/>
      <c r="AD225" s="203"/>
      <c r="AE225" s="203"/>
    </row>
    <row r="226" spans="2:31" x14ac:dyDescent="0.25">
      <c r="B226" s="295"/>
      <c r="C226" s="295"/>
      <c r="D226" s="178" t="s">
        <v>275</v>
      </c>
      <c r="E226" s="295"/>
      <c r="F226" s="295"/>
      <c r="G226" s="316" t="s">
        <v>142</v>
      </c>
      <c r="H226" s="162" t="s">
        <v>84</v>
      </c>
      <c r="I226" s="211">
        <f t="shared" si="60"/>
        <v>50</v>
      </c>
      <c r="J226" s="180">
        <v>0</v>
      </c>
      <c r="K226" s="211">
        <v>50</v>
      </c>
      <c r="L226" s="211">
        <f>L228</f>
        <v>0</v>
      </c>
      <c r="M226" s="211">
        <f>M228</f>
        <v>0</v>
      </c>
      <c r="N226" s="180">
        <v>0</v>
      </c>
      <c r="O226" s="211">
        <f>O228</f>
        <v>0</v>
      </c>
      <c r="P226" s="180">
        <v>0</v>
      </c>
      <c r="AC226" s="203"/>
      <c r="AD226" s="203"/>
      <c r="AE226" s="203"/>
    </row>
    <row r="227" spans="2:31" x14ac:dyDescent="0.25">
      <c r="B227" s="295"/>
      <c r="C227" s="295"/>
      <c r="D227" s="351"/>
      <c r="E227" s="351"/>
      <c r="F227" s="351"/>
      <c r="G227" s="316" t="s">
        <v>148</v>
      </c>
      <c r="H227" s="162"/>
      <c r="I227" s="211">
        <f t="shared" si="60"/>
        <v>50</v>
      </c>
      <c r="J227" s="180">
        <v>0</v>
      </c>
      <c r="K227" s="211">
        <v>50</v>
      </c>
      <c r="L227" s="211">
        <f>L241</f>
        <v>0</v>
      </c>
      <c r="M227" s="211">
        <f>M241</f>
        <v>0</v>
      </c>
      <c r="N227" s="180">
        <v>0</v>
      </c>
      <c r="O227" s="211">
        <f>O241</f>
        <v>0</v>
      </c>
      <c r="P227" s="180">
        <v>0</v>
      </c>
      <c r="AC227" s="203"/>
      <c r="AD227" s="203"/>
      <c r="AE227" s="203"/>
    </row>
    <row r="228" spans="2:31" x14ac:dyDescent="0.25">
      <c r="B228" s="295"/>
      <c r="C228" s="295"/>
      <c r="D228" s="295"/>
      <c r="E228" s="295" t="s">
        <v>85</v>
      </c>
      <c r="F228" s="295"/>
      <c r="G228" s="316" t="s">
        <v>142</v>
      </c>
      <c r="H228" s="316" t="s">
        <v>86</v>
      </c>
      <c r="I228" s="211">
        <f t="shared" ref="I228" si="61">SUM(K228:O228)</f>
        <v>50</v>
      </c>
      <c r="J228" s="180">
        <v>0</v>
      </c>
      <c r="K228" s="211">
        <v>50</v>
      </c>
      <c r="L228" s="211">
        <v>0</v>
      </c>
      <c r="M228" s="211">
        <v>0</v>
      </c>
      <c r="N228" s="180">
        <v>0</v>
      </c>
      <c r="O228" s="211">
        <v>0</v>
      </c>
      <c r="P228" s="180">
        <v>0</v>
      </c>
      <c r="AC228" s="203"/>
      <c r="AD228" s="203"/>
      <c r="AE228" s="203"/>
    </row>
    <row r="229" spans="2:31" hidden="1" x14ac:dyDescent="0.25">
      <c r="B229" s="295"/>
      <c r="C229" s="159" t="s">
        <v>276</v>
      </c>
      <c r="D229" s="295"/>
      <c r="E229" s="295"/>
      <c r="F229" s="295"/>
      <c r="G229" s="316"/>
      <c r="H229" s="162">
        <v>57</v>
      </c>
      <c r="I229" s="211">
        <v>0</v>
      </c>
      <c r="J229" s="180">
        <v>0</v>
      </c>
      <c r="K229" s="211"/>
      <c r="L229" s="211"/>
      <c r="M229" s="211"/>
      <c r="N229" s="180">
        <v>0</v>
      </c>
      <c r="O229" s="211"/>
      <c r="P229" s="180">
        <v>0</v>
      </c>
      <c r="AC229" s="203"/>
      <c r="AD229" s="203"/>
      <c r="AE229" s="203"/>
    </row>
    <row r="230" spans="2:31" hidden="1" x14ac:dyDescent="0.25">
      <c r="B230" s="295"/>
      <c r="C230" s="295"/>
      <c r="D230" s="159" t="s">
        <v>277</v>
      </c>
      <c r="E230" s="295"/>
      <c r="F230" s="295"/>
      <c r="G230" s="316"/>
      <c r="H230" s="162" t="s">
        <v>278</v>
      </c>
      <c r="I230" s="211">
        <v>0</v>
      </c>
      <c r="J230" s="180">
        <v>0</v>
      </c>
      <c r="K230" s="211"/>
      <c r="L230" s="211"/>
      <c r="M230" s="211"/>
      <c r="N230" s="180">
        <v>0</v>
      </c>
      <c r="O230" s="211"/>
      <c r="P230" s="180">
        <v>0</v>
      </c>
      <c r="AC230" s="203"/>
      <c r="AD230" s="203"/>
      <c r="AE230" s="203"/>
    </row>
    <row r="231" spans="2:31" hidden="1" x14ac:dyDescent="0.25">
      <c r="B231" s="295"/>
      <c r="C231" s="295"/>
      <c r="D231" s="295"/>
      <c r="E231" s="295" t="s">
        <v>274</v>
      </c>
      <c r="F231" s="295"/>
      <c r="G231" s="316"/>
      <c r="H231" s="316"/>
      <c r="I231" s="211">
        <v>0</v>
      </c>
      <c r="J231" s="180">
        <v>0</v>
      </c>
      <c r="K231" s="211"/>
      <c r="L231" s="211"/>
      <c r="M231" s="211"/>
      <c r="N231" s="180">
        <v>0</v>
      </c>
      <c r="O231" s="211"/>
      <c r="P231" s="180">
        <v>0</v>
      </c>
      <c r="AC231" s="203"/>
      <c r="AD231" s="203"/>
      <c r="AE231" s="203"/>
    </row>
    <row r="232" spans="2:31" ht="6.75" hidden="1" customHeight="1" x14ac:dyDescent="0.25">
      <c r="B232" s="295"/>
      <c r="C232" s="295"/>
      <c r="D232" s="295"/>
      <c r="E232" s="295" t="s">
        <v>274</v>
      </c>
      <c r="F232" s="295"/>
      <c r="G232" s="316"/>
      <c r="H232" s="316"/>
      <c r="I232" s="211">
        <v>0</v>
      </c>
      <c r="J232" s="180">
        <v>0</v>
      </c>
      <c r="K232" s="211"/>
      <c r="L232" s="211"/>
      <c r="M232" s="211"/>
      <c r="N232" s="180">
        <v>0</v>
      </c>
      <c r="O232" s="211"/>
      <c r="P232" s="180">
        <v>0</v>
      </c>
      <c r="AC232" s="203"/>
      <c r="AD232" s="203"/>
      <c r="AE232" s="203"/>
    </row>
    <row r="233" spans="2:31" hidden="1" x14ac:dyDescent="0.25">
      <c r="B233" s="295"/>
      <c r="C233" s="295"/>
      <c r="D233" s="159" t="s">
        <v>279</v>
      </c>
      <c r="E233" s="295"/>
      <c r="F233" s="295"/>
      <c r="G233" s="316"/>
      <c r="H233" s="162" t="s">
        <v>280</v>
      </c>
      <c r="I233" s="211">
        <v>0</v>
      </c>
      <c r="J233" s="180">
        <v>0</v>
      </c>
      <c r="K233" s="211"/>
      <c r="L233" s="211"/>
      <c r="M233" s="211"/>
      <c r="N233" s="180">
        <v>0</v>
      </c>
      <c r="O233" s="211"/>
      <c r="P233" s="180">
        <v>0</v>
      </c>
      <c r="AC233" s="203"/>
      <c r="AD233" s="203"/>
      <c r="AE233" s="203"/>
    </row>
    <row r="234" spans="2:31" hidden="1" x14ac:dyDescent="0.25">
      <c r="B234" s="295"/>
      <c r="C234" s="295"/>
      <c r="D234" s="295"/>
      <c r="E234" s="295" t="s">
        <v>274</v>
      </c>
      <c r="F234" s="295"/>
      <c r="G234" s="316"/>
      <c r="H234" s="316"/>
      <c r="I234" s="211">
        <v>0</v>
      </c>
      <c r="J234" s="180">
        <v>0</v>
      </c>
      <c r="K234" s="211"/>
      <c r="L234" s="211"/>
      <c r="M234" s="211"/>
      <c r="N234" s="180">
        <v>0</v>
      </c>
      <c r="O234" s="211"/>
      <c r="P234" s="180">
        <v>0</v>
      </c>
      <c r="AC234" s="203"/>
      <c r="AD234" s="203"/>
      <c r="AE234" s="203"/>
    </row>
    <row r="235" spans="2:31" hidden="1" x14ac:dyDescent="0.25">
      <c r="B235" s="295"/>
      <c r="C235" s="295"/>
      <c r="D235" s="295"/>
      <c r="E235" s="295" t="s">
        <v>274</v>
      </c>
      <c r="F235" s="295"/>
      <c r="G235" s="316"/>
      <c r="H235" s="316"/>
      <c r="I235" s="211">
        <v>0</v>
      </c>
      <c r="J235" s="180">
        <v>0</v>
      </c>
      <c r="K235" s="211"/>
      <c r="L235" s="211"/>
      <c r="M235" s="211"/>
      <c r="N235" s="180">
        <v>0</v>
      </c>
      <c r="O235" s="211"/>
      <c r="P235" s="180">
        <v>0</v>
      </c>
      <c r="AC235" s="203"/>
      <c r="AD235" s="203"/>
      <c r="AE235" s="203"/>
    </row>
    <row r="236" spans="2:31" hidden="1" x14ac:dyDescent="0.25">
      <c r="B236" s="295"/>
      <c r="C236" s="159" t="s">
        <v>281</v>
      </c>
      <c r="D236" s="295"/>
      <c r="E236" s="295"/>
      <c r="F236" s="295"/>
      <c r="G236" s="316"/>
      <c r="H236" s="162">
        <v>59</v>
      </c>
      <c r="I236" s="211">
        <v>0</v>
      </c>
      <c r="J236" s="180">
        <v>0</v>
      </c>
      <c r="K236" s="211"/>
      <c r="L236" s="211"/>
      <c r="M236" s="211"/>
      <c r="N236" s="180">
        <v>0</v>
      </c>
      <c r="O236" s="211"/>
      <c r="P236" s="180">
        <v>0</v>
      </c>
      <c r="AC236" s="203"/>
      <c r="AD236" s="203"/>
      <c r="AE236" s="203"/>
    </row>
    <row r="237" spans="2:31" hidden="1" x14ac:dyDescent="0.25">
      <c r="B237" s="295"/>
      <c r="C237" s="295"/>
      <c r="D237" s="295" t="s">
        <v>274</v>
      </c>
      <c r="E237" s="295"/>
      <c r="F237" s="295"/>
      <c r="G237" s="316"/>
      <c r="H237" s="316"/>
      <c r="I237" s="211">
        <v>0</v>
      </c>
      <c r="J237" s="180">
        <v>0</v>
      </c>
      <c r="K237" s="211"/>
      <c r="L237" s="211"/>
      <c r="M237" s="211"/>
      <c r="N237" s="180">
        <v>0</v>
      </c>
      <c r="O237" s="211"/>
      <c r="P237" s="180">
        <v>0</v>
      </c>
      <c r="AC237" s="203"/>
      <c r="AD237" s="203"/>
      <c r="AE237" s="203"/>
    </row>
    <row r="238" spans="2:31" hidden="1" x14ac:dyDescent="0.25">
      <c r="B238" s="295"/>
      <c r="C238" s="295"/>
      <c r="D238" s="295" t="s">
        <v>274</v>
      </c>
      <c r="E238" s="295"/>
      <c r="F238" s="295"/>
      <c r="G238" s="316"/>
      <c r="H238" s="316"/>
      <c r="I238" s="211">
        <v>0</v>
      </c>
      <c r="J238" s="180">
        <v>0</v>
      </c>
      <c r="K238" s="211"/>
      <c r="L238" s="211"/>
      <c r="M238" s="211"/>
      <c r="N238" s="180">
        <v>0</v>
      </c>
      <c r="O238" s="211"/>
      <c r="P238" s="180">
        <v>0</v>
      </c>
      <c r="AC238" s="203"/>
      <c r="AD238" s="203"/>
      <c r="AE238" s="203"/>
    </row>
    <row r="239" spans="2:31" hidden="1" x14ac:dyDescent="0.25">
      <c r="B239" s="295"/>
      <c r="C239" s="295"/>
      <c r="D239" s="295" t="s">
        <v>274</v>
      </c>
      <c r="E239" s="295"/>
      <c r="F239" s="295"/>
      <c r="G239" s="316"/>
      <c r="H239" s="316"/>
      <c r="I239" s="211">
        <v>0</v>
      </c>
      <c r="J239" s="180">
        <v>0</v>
      </c>
      <c r="K239" s="211"/>
      <c r="L239" s="211"/>
      <c r="M239" s="211"/>
      <c r="N239" s="180">
        <v>0</v>
      </c>
      <c r="O239" s="211"/>
      <c r="P239" s="180">
        <v>0</v>
      </c>
      <c r="AC239" s="203"/>
      <c r="AD239" s="203"/>
      <c r="AE239" s="203"/>
    </row>
    <row r="240" spans="2:31" hidden="1" x14ac:dyDescent="0.25">
      <c r="B240" s="295"/>
      <c r="C240" s="295"/>
      <c r="D240" s="295"/>
      <c r="E240" s="295"/>
      <c r="F240" s="295"/>
      <c r="G240" s="316"/>
      <c r="H240" s="316"/>
      <c r="I240" s="211">
        <v>0</v>
      </c>
      <c r="J240" s="180">
        <v>0</v>
      </c>
      <c r="K240" s="211"/>
      <c r="L240" s="211"/>
      <c r="M240" s="211"/>
      <c r="N240" s="180">
        <v>0</v>
      </c>
      <c r="O240" s="211"/>
      <c r="P240" s="180">
        <v>0</v>
      </c>
      <c r="AC240" s="203"/>
      <c r="AD240" s="203"/>
      <c r="AE240" s="203"/>
    </row>
    <row r="241" spans="2:31" x14ac:dyDescent="0.25">
      <c r="B241" s="295"/>
      <c r="C241" s="295"/>
      <c r="D241" s="295"/>
      <c r="E241" s="346"/>
      <c r="F241" s="346"/>
      <c r="G241" s="316" t="s">
        <v>148</v>
      </c>
      <c r="H241" s="316"/>
      <c r="I241" s="211">
        <v>50</v>
      </c>
      <c r="J241" s="211">
        <v>0</v>
      </c>
      <c r="K241" s="211">
        <v>50</v>
      </c>
      <c r="L241" s="211">
        <v>0</v>
      </c>
      <c r="M241" s="211">
        <v>0</v>
      </c>
      <c r="N241" s="180">
        <v>0</v>
      </c>
      <c r="O241" s="211">
        <v>0</v>
      </c>
      <c r="P241" s="180">
        <v>0</v>
      </c>
      <c r="AC241" s="203"/>
      <c r="AD241" s="203"/>
      <c r="AE241" s="203"/>
    </row>
    <row r="242" spans="2:31" ht="15" customHeight="1" x14ac:dyDescent="0.25">
      <c r="B242" s="295"/>
      <c r="C242" s="159" t="s">
        <v>87</v>
      </c>
      <c r="D242" s="295"/>
      <c r="E242" s="295"/>
      <c r="F242" s="295"/>
      <c r="G242" s="316" t="s">
        <v>142</v>
      </c>
      <c r="H242" s="162">
        <v>70</v>
      </c>
      <c r="I242" s="179">
        <f t="shared" ref="I242:X243" si="62">I244</f>
        <v>355</v>
      </c>
      <c r="J242" s="211">
        <f>J246</f>
        <v>36</v>
      </c>
      <c r="K242" s="179">
        <f t="shared" si="62"/>
        <v>286</v>
      </c>
      <c r="L242" s="179">
        <f t="shared" si="62"/>
        <v>20</v>
      </c>
      <c r="M242" s="179">
        <f t="shared" si="62"/>
        <v>32</v>
      </c>
      <c r="N242" s="179">
        <f>N247</f>
        <v>31</v>
      </c>
      <c r="O242" s="179">
        <f t="shared" si="62"/>
        <v>17</v>
      </c>
      <c r="P242" s="179">
        <f t="shared" si="62"/>
        <v>5</v>
      </c>
      <c r="AC242" s="203"/>
      <c r="AD242" s="203"/>
      <c r="AE242" s="203"/>
    </row>
    <row r="243" spans="2:31" ht="15" customHeight="1" x14ac:dyDescent="0.25">
      <c r="B243" s="295"/>
      <c r="C243" s="348"/>
      <c r="D243" s="348"/>
      <c r="E243" s="348"/>
      <c r="F243" s="348"/>
      <c r="G243" s="316" t="s">
        <v>148</v>
      </c>
      <c r="H243" s="162"/>
      <c r="I243" s="179">
        <f>K243+L243+M243+O243</f>
        <v>355</v>
      </c>
      <c r="J243" s="179">
        <f>J247</f>
        <v>36</v>
      </c>
      <c r="K243" s="179">
        <f t="shared" si="62"/>
        <v>286</v>
      </c>
      <c r="L243" s="179">
        <f t="shared" si="62"/>
        <v>20</v>
      </c>
      <c r="M243" s="179">
        <f t="shared" si="62"/>
        <v>32</v>
      </c>
      <c r="N243" s="179">
        <f>N247</f>
        <v>31</v>
      </c>
      <c r="O243" s="179">
        <f t="shared" si="62"/>
        <v>17</v>
      </c>
      <c r="P243" s="179">
        <f t="shared" si="62"/>
        <v>5</v>
      </c>
      <c r="Q243" s="179">
        <f t="shared" si="62"/>
        <v>0</v>
      </c>
      <c r="R243" s="179">
        <f t="shared" si="62"/>
        <v>0</v>
      </c>
      <c r="S243" s="179">
        <f t="shared" si="62"/>
        <v>0</v>
      </c>
      <c r="T243" s="179">
        <f t="shared" si="62"/>
        <v>0</v>
      </c>
      <c r="U243" s="179">
        <f t="shared" si="62"/>
        <v>0</v>
      </c>
      <c r="V243" s="179">
        <f t="shared" si="62"/>
        <v>0</v>
      </c>
      <c r="W243" s="179">
        <f t="shared" si="62"/>
        <v>0</v>
      </c>
      <c r="X243" s="179">
        <f t="shared" si="62"/>
        <v>0</v>
      </c>
      <c r="Y243" s="179">
        <f t="shared" ref="Y243:AB243" si="63">Y245</f>
        <v>0</v>
      </c>
      <c r="Z243" s="179">
        <f t="shared" si="63"/>
        <v>0</v>
      </c>
      <c r="AA243" s="179">
        <f t="shared" si="63"/>
        <v>0</v>
      </c>
      <c r="AB243" s="179">
        <f t="shared" si="63"/>
        <v>0</v>
      </c>
      <c r="AC243" s="203"/>
      <c r="AD243" s="203"/>
      <c r="AE243" s="203"/>
    </row>
    <row r="244" spans="2:31" ht="15" customHeight="1" x14ac:dyDescent="0.25">
      <c r="B244" s="295"/>
      <c r="C244" s="159" t="s">
        <v>88</v>
      </c>
      <c r="D244" s="295"/>
      <c r="E244" s="295"/>
      <c r="F244" s="295"/>
      <c r="G244" s="316" t="s">
        <v>142</v>
      </c>
      <c r="H244" s="162">
        <v>71</v>
      </c>
      <c r="I244" s="180">
        <f t="shared" ref="I244:P245" si="64">I246+I256</f>
        <v>355</v>
      </c>
      <c r="J244" s="180">
        <f>J247</f>
        <v>36</v>
      </c>
      <c r="K244" s="180">
        <f t="shared" si="64"/>
        <v>286</v>
      </c>
      <c r="L244" s="180">
        <f t="shared" si="64"/>
        <v>20</v>
      </c>
      <c r="M244" s="180">
        <f t="shared" si="64"/>
        <v>32</v>
      </c>
      <c r="N244" s="180">
        <f>N247</f>
        <v>31</v>
      </c>
      <c r="O244" s="180">
        <f t="shared" si="64"/>
        <v>17</v>
      </c>
      <c r="P244" s="180">
        <f t="shared" si="64"/>
        <v>5</v>
      </c>
      <c r="AC244" s="203"/>
      <c r="AD244" s="203"/>
      <c r="AE244" s="203"/>
    </row>
    <row r="245" spans="2:31" ht="15" customHeight="1" x14ac:dyDescent="0.25">
      <c r="B245" s="295"/>
      <c r="C245" s="348"/>
      <c r="D245" s="348"/>
      <c r="E245" s="348"/>
      <c r="F245" s="348"/>
      <c r="G245" s="316" t="s">
        <v>148</v>
      </c>
      <c r="H245" s="162"/>
      <c r="I245" s="180">
        <f>K245+L245+M245+O245</f>
        <v>355</v>
      </c>
      <c r="J245" s="180">
        <f>J246</f>
        <v>36</v>
      </c>
      <c r="K245" s="180">
        <f t="shared" si="64"/>
        <v>286</v>
      </c>
      <c r="L245" s="180">
        <f t="shared" si="64"/>
        <v>20</v>
      </c>
      <c r="M245" s="180">
        <f t="shared" si="64"/>
        <v>32</v>
      </c>
      <c r="N245" s="180">
        <f>N247</f>
        <v>31</v>
      </c>
      <c r="O245" s="180">
        <f t="shared" si="64"/>
        <v>17</v>
      </c>
      <c r="P245" s="180">
        <f t="shared" si="64"/>
        <v>5</v>
      </c>
      <c r="AC245" s="203"/>
      <c r="AD245" s="203"/>
      <c r="AE245" s="203"/>
    </row>
    <row r="246" spans="2:31" ht="15" customHeight="1" x14ac:dyDescent="0.25">
      <c r="B246" s="295"/>
      <c r="C246" s="159"/>
      <c r="D246" s="159" t="s">
        <v>89</v>
      </c>
      <c r="E246" s="295"/>
      <c r="F246" s="295"/>
      <c r="G246" s="316" t="s">
        <v>142</v>
      </c>
      <c r="H246" s="162" t="s">
        <v>90</v>
      </c>
      <c r="I246" s="179">
        <f>K246+L246+M246+O246</f>
        <v>355</v>
      </c>
      <c r="J246" s="179">
        <f>J247</f>
        <v>36</v>
      </c>
      <c r="K246" s="179">
        <f t="shared" ref="K246:P247" si="65">K248+K250+K252+K254</f>
        <v>286</v>
      </c>
      <c r="L246" s="179">
        <f t="shared" si="65"/>
        <v>20</v>
      </c>
      <c r="M246" s="179">
        <f t="shared" si="65"/>
        <v>32</v>
      </c>
      <c r="N246" s="179">
        <f>N247</f>
        <v>31</v>
      </c>
      <c r="O246" s="179">
        <f>O248+O250+O252+O254</f>
        <v>17</v>
      </c>
      <c r="P246" s="179">
        <f t="shared" si="65"/>
        <v>5</v>
      </c>
      <c r="AC246" s="203"/>
      <c r="AD246" s="203"/>
      <c r="AE246" s="203"/>
    </row>
    <row r="247" spans="2:31" ht="15" customHeight="1" x14ac:dyDescent="0.25">
      <c r="B247" s="295"/>
      <c r="C247" s="159"/>
      <c r="D247" s="348"/>
      <c r="E247" s="348"/>
      <c r="F247" s="348"/>
      <c r="G247" s="316" t="s">
        <v>148</v>
      </c>
      <c r="H247" s="300"/>
      <c r="I247" s="179">
        <f>I255+I253+I251</f>
        <v>355</v>
      </c>
      <c r="J247" s="179">
        <f>J255+J252+J251</f>
        <v>36</v>
      </c>
      <c r="K247" s="179">
        <f t="shared" si="65"/>
        <v>286</v>
      </c>
      <c r="L247" s="179">
        <f t="shared" si="65"/>
        <v>20</v>
      </c>
      <c r="M247" s="179">
        <f t="shared" si="65"/>
        <v>32</v>
      </c>
      <c r="N247" s="179">
        <f>N255+N252+N251</f>
        <v>31</v>
      </c>
      <c r="O247" s="179">
        <f>O249+O251+O253+O255</f>
        <v>17</v>
      </c>
      <c r="P247" s="179">
        <f t="shared" ref="P247:AB247" si="66">P249+P251+P253+P255</f>
        <v>5</v>
      </c>
      <c r="Q247" s="179">
        <f t="shared" si="66"/>
        <v>0</v>
      </c>
      <c r="R247" s="179">
        <f t="shared" si="66"/>
        <v>0</v>
      </c>
      <c r="S247" s="179">
        <f t="shared" si="66"/>
        <v>0</v>
      </c>
      <c r="T247" s="179">
        <f t="shared" si="66"/>
        <v>0</v>
      </c>
      <c r="U247" s="179">
        <f t="shared" si="66"/>
        <v>0</v>
      </c>
      <c r="V247" s="179">
        <f t="shared" si="66"/>
        <v>0</v>
      </c>
      <c r="W247" s="179">
        <f t="shared" si="66"/>
        <v>0</v>
      </c>
      <c r="X247" s="179">
        <f t="shared" si="66"/>
        <v>0</v>
      </c>
      <c r="Y247" s="179">
        <f t="shared" si="66"/>
        <v>0</v>
      </c>
      <c r="Z247" s="179">
        <f t="shared" si="66"/>
        <v>0</v>
      </c>
      <c r="AA247" s="179">
        <f t="shared" si="66"/>
        <v>0</v>
      </c>
      <c r="AB247" s="179">
        <f t="shared" si="66"/>
        <v>0</v>
      </c>
      <c r="AC247" s="203"/>
      <c r="AD247" s="203"/>
      <c r="AE247" s="203"/>
    </row>
    <row r="248" spans="2:31" hidden="1" x14ac:dyDescent="0.25">
      <c r="B248" s="295"/>
      <c r="C248" s="295"/>
      <c r="D248" s="295"/>
      <c r="E248" s="295" t="s">
        <v>282</v>
      </c>
      <c r="F248" s="295"/>
      <c r="G248" s="316" t="s">
        <v>142</v>
      </c>
      <c r="H248" s="316" t="s">
        <v>283</v>
      </c>
      <c r="I248" s="211"/>
      <c r="J248" s="211"/>
      <c r="K248" s="211"/>
      <c r="L248" s="211"/>
      <c r="M248" s="211"/>
      <c r="N248" s="211"/>
      <c r="O248" s="211"/>
      <c r="P248" s="180">
        <v>0</v>
      </c>
      <c r="AC248" s="203"/>
      <c r="AD248" s="203"/>
      <c r="AE248" s="203"/>
    </row>
    <row r="249" spans="2:31" hidden="1" x14ac:dyDescent="0.25">
      <c r="B249" s="295"/>
      <c r="C249" s="295"/>
      <c r="D249" s="295"/>
      <c r="E249" s="346"/>
      <c r="F249" s="346"/>
      <c r="G249" s="316" t="s">
        <v>148</v>
      </c>
      <c r="H249" s="316"/>
      <c r="I249" s="211"/>
      <c r="J249" s="211"/>
      <c r="K249" s="211"/>
      <c r="L249" s="211"/>
      <c r="M249" s="211"/>
      <c r="N249" s="211"/>
      <c r="O249" s="211"/>
      <c r="P249" s="180">
        <v>0</v>
      </c>
      <c r="AC249" s="203"/>
      <c r="AD249" s="203"/>
      <c r="AE249" s="203"/>
    </row>
    <row r="250" spans="2:31" ht="13.5" customHeight="1" x14ac:dyDescent="0.25">
      <c r="B250" s="295"/>
      <c r="C250" s="295"/>
      <c r="D250" s="295"/>
      <c r="E250" s="295" t="s">
        <v>284</v>
      </c>
      <c r="F250" s="295"/>
      <c r="G250" s="316" t="s">
        <v>142</v>
      </c>
      <c r="H250" s="316" t="s">
        <v>91</v>
      </c>
      <c r="I250" s="211">
        <f t="shared" ref="I250:I255" si="67">K250+L250+M250+O250</f>
        <v>175</v>
      </c>
      <c r="J250" s="211">
        <f t="shared" ref="J250:J251" si="68">N250+P250</f>
        <v>0</v>
      </c>
      <c r="K250" s="211">
        <v>175</v>
      </c>
      <c r="L250" s="211">
        <v>0</v>
      </c>
      <c r="M250" s="211">
        <v>0</v>
      </c>
      <c r="N250" s="211">
        <v>0</v>
      </c>
      <c r="O250" s="211">
        <v>0</v>
      </c>
      <c r="P250" s="180">
        <v>0</v>
      </c>
      <c r="AC250" s="203"/>
      <c r="AD250" s="203"/>
      <c r="AE250" s="203"/>
    </row>
    <row r="251" spans="2:31" x14ac:dyDescent="0.25">
      <c r="B251" s="295"/>
      <c r="C251" s="295"/>
      <c r="D251" s="295"/>
      <c r="E251" s="346"/>
      <c r="F251" s="346"/>
      <c r="G251" s="316" t="s">
        <v>148</v>
      </c>
      <c r="H251" s="316"/>
      <c r="I251" s="211">
        <f t="shared" si="67"/>
        <v>175</v>
      </c>
      <c r="J251" s="211">
        <f t="shared" si="68"/>
        <v>0</v>
      </c>
      <c r="K251" s="211">
        <v>175</v>
      </c>
      <c r="L251" s="211">
        <v>0</v>
      </c>
      <c r="M251" s="211">
        <v>0</v>
      </c>
      <c r="N251" s="211">
        <v>0</v>
      </c>
      <c r="O251" s="211">
        <v>0</v>
      </c>
      <c r="P251" s="180">
        <v>0</v>
      </c>
      <c r="AC251" s="203"/>
      <c r="AD251" s="203"/>
      <c r="AE251" s="203"/>
    </row>
    <row r="252" spans="2:31" x14ac:dyDescent="0.25">
      <c r="B252" s="295"/>
      <c r="C252" s="295"/>
      <c r="D252" s="295"/>
      <c r="E252" s="295" t="s">
        <v>285</v>
      </c>
      <c r="F252" s="295"/>
      <c r="G252" s="316" t="s">
        <v>142</v>
      </c>
      <c r="H252" s="316" t="s">
        <v>92</v>
      </c>
      <c r="I252" s="211">
        <f t="shared" si="67"/>
        <v>51</v>
      </c>
      <c r="J252" s="211">
        <f t="shared" ref="J252:J255" si="69">N252+P252</f>
        <v>9</v>
      </c>
      <c r="K252" s="211">
        <v>21</v>
      </c>
      <c r="L252" s="211">
        <v>10</v>
      </c>
      <c r="M252" s="211">
        <v>10</v>
      </c>
      <c r="N252" s="211">
        <v>9</v>
      </c>
      <c r="O252" s="211">
        <v>10</v>
      </c>
      <c r="P252" s="180">
        <v>0</v>
      </c>
      <c r="AC252" s="203"/>
      <c r="AD252" s="203"/>
      <c r="AE252" s="203"/>
    </row>
    <row r="253" spans="2:31" x14ac:dyDescent="0.25">
      <c r="B253" s="295"/>
      <c r="C253" s="295"/>
      <c r="D253" s="295"/>
      <c r="E253" s="346"/>
      <c r="F253" s="346"/>
      <c r="G253" s="316" t="s">
        <v>148</v>
      </c>
      <c r="H253" s="316"/>
      <c r="I253" s="211">
        <f t="shared" si="67"/>
        <v>51</v>
      </c>
      <c r="J253" s="211">
        <f t="shared" si="69"/>
        <v>9</v>
      </c>
      <c r="K253" s="211">
        <f>+K252</f>
        <v>21</v>
      </c>
      <c r="L253" s="211">
        <v>10</v>
      </c>
      <c r="M253" s="211">
        <v>10</v>
      </c>
      <c r="N253" s="211">
        <v>9</v>
      </c>
      <c r="O253" s="211">
        <f t="shared" ref="O253" si="70">+O252</f>
        <v>10</v>
      </c>
      <c r="P253" s="180">
        <v>0</v>
      </c>
      <c r="AC253" s="203"/>
      <c r="AD253" s="203"/>
      <c r="AE253" s="203"/>
    </row>
    <row r="254" spans="2:31" ht="13.5" customHeight="1" x14ac:dyDescent="0.25">
      <c r="B254" s="295"/>
      <c r="C254" s="295"/>
      <c r="D254" s="295"/>
      <c r="E254" s="295" t="s">
        <v>93</v>
      </c>
      <c r="F254" s="295"/>
      <c r="G254" s="316" t="s">
        <v>142</v>
      </c>
      <c r="H254" s="316" t="s">
        <v>94</v>
      </c>
      <c r="I254" s="211">
        <f t="shared" si="67"/>
        <v>129</v>
      </c>
      <c r="J254" s="211">
        <f t="shared" si="69"/>
        <v>27</v>
      </c>
      <c r="K254" s="211">
        <v>90</v>
      </c>
      <c r="L254" s="211">
        <v>10</v>
      </c>
      <c r="M254" s="211">
        <v>22</v>
      </c>
      <c r="N254" s="211">
        <v>22</v>
      </c>
      <c r="O254" s="211">
        <v>7</v>
      </c>
      <c r="P254" s="180">
        <v>5</v>
      </c>
      <c r="AC254" s="203"/>
      <c r="AD254" s="203"/>
      <c r="AE254" s="203"/>
    </row>
    <row r="255" spans="2:31" ht="13.5" customHeight="1" x14ac:dyDescent="0.25">
      <c r="B255" s="295"/>
      <c r="C255" s="295"/>
      <c r="D255" s="295"/>
      <c r="E255" s="346"/>
      <c r="F255" s="346"/>
      <c r="G255" s="316" t="s">
        <v>148</v>
      </c>
      <c r="H255" s="316"/>
      <c r="I255" s="211">
        <f t="shared" si="67"/>
        <v>129</v>
      </c>
      <c r="J255" s="211">
        <f t="shared" si="69"/>
        <v>27</v>
      </c>
      <c r="K255" s="211">
        <v>90</v>
      </c>
      <c r="L255" s="211">
        <v>10</v>
      </c>
      <c r="M255" s="211">
        <v>22</v>
      </c>
      <c r="N255" s="211">
        <v>22</v>
      </c>
      <c r="O255" s="211">
        <v>7</v>
      </c>
      <c r="P255" s="180">
        <v>5</v>
      </c>
      <c r="AC255" s="203"/>
      <c r="AD255" s="203"/>
      <c r="AE255" s="203"/>
    </row>
    <row r="256" spans="2:31" ht="15" hidden="1" customHeight="1" x14ac:dyDescent="0.25">
      <c r="B256" s="295"/>
      <c r="C256" s="159"/>
      <c r="D256" s="159" t="s">
        <v>286</v>
      </c>
      <c r="E256" s="159"/>
      <c r="F256" s="295"/>
      <c r="G256" s="316" t="s">
        <v>142</v>
      </c>
      <c r="H256" s="162" t="s">
        <v>287</v>
      </c>
      <c r="I256" s="211">
        <v>0</v>
      </c>
      <c r="J256" s="211"/>
      <c r="K256" s="211">
        <v>0</v>
      </c>
      <c r="L256" s="211">
        <v>0</v>
      </c>
      <c r="M256" s="211">
        <v>0</v>
      </c>
      <c r="N256" s="211"/>
      <c r="O256" s="211">
        <v>0</v>
      </c>
      <c r="P256" s="211"/>
      <c r="AC256" s="203"/>
      <c r="AD256" s="203"/>
      <c r="AE256" s="203"/>
    </row>
    <row r="257" spans="1:31" hidden="1" x14ac:dyDescent="0.25">
      <c r="B257" s="295"/>
      <c r="C257" s="159" t="s">
        <v>288</v>
      </c>
      <c r="D257" s="295"/>
      <c r="E257" s="295"/>
      <c r="F257" s="295"/>
      <c r="G257" s="316"/>
      <c r="H257" s="162">
        <v>72</v>
      </c>
      <c r="I257" s="211"/>
      <c r="J257" s="211"/>
      <c r="K257" s="211"/>
      <c r="L257" s="211"/>
      <c r="M257" s="211"/>
      <c r="N257" s="211"/>
      <c r="O257" s="211"/>
      <c r="P257" s="211"/>
      <c r="AC257" s="203"/>
      <c r="AD257" s="203"/>
      <c r="AE257" s="203"/>
    </row>
    <row r="258" spans="1:31" hidden="1" x14ac:dyDescent="0.25">
      <c r="B258" s="295"/>
      <c r="C258" s="159" t="s">
        <v>289</v>
      </c>
      <c r="D258" s="295"/>
      <c r="E258" s="295"/>
      <c r="F258" s="295"/>
      <c r="G258" s="316"/>
      <c r="H258" s="162">
        <v>79</v>
      </c>
      <c r="I258" s="211"/>
      <c r="J258" s="211"/>
      <c r="K258" s="211"/>
      <c r="L258" s="211"/>
      <c r="M258" s="211"/>
      <c r="N258" s="211"/>
      <c r="O258" s="211"/>
      <c r="P258" s="211"/>
      <c r="AC258" s="203"/>
      <c r="AD258" s="203"/>
      <c r="AE258" s="203"/>
    </row>
    <row r="259" spans="1:31" hidden="1" x14ac:dyDescent="0.25">
      <c r="B259" s="295"/>
      <c r="C259" s="159" t="s">
        <v>290</v>
      </c>
      <c r="D259" s="295"/>
      <c r="E259" s="295"/>
      <c r="F259" s="295"/>
      <c r="G259" s="316"/>
      <c r="H259" s="162">
        <v>81</v>
      </c>
      <c r="I259" s="211"/>
      <c r="J259" s="211"/>
      <c r="K259" s="211"/>
      <c r="L259" s="211"/>
      <c r="M259" s="211"/>
      <c r="N259" s="211"/>
      <c r="O259" s="211"/>
      <c r="P259" s="211"/>
      <c r="AC259" s="203"/>
      <c r="AD259" s="203"/>
      <c r="AE259" s="203"/>
    </row>
    <row r="260" spans="1:31" hidden="1" x14ac:dyDescent="0.25">
      <c r="B260" s="333"/>
      <c r="C260" s="334"/>
      <c r="D260" s="333"/>
      <c r="E260" s="333"/>
      <c r="F260" s="333"/>
      <c r="G260" s="335"/>
      <c r="H260" s="162"/>
      <c r="I260" s="211"/>
      <c r="J260" s="211"/>
      <c r="K260" s="211"/>
      <c r="L260" s="211"/>
      <c r="M260" s="211"/>
      <c r="N260" s="211"/>
      <c r="O260" s="211"/>
      <c r="P260" s="211"/>
      <c r="AC260" s="203"/>
      <c r="AD260" s="203"/>
      <c r="AE260" s="203"/>
    </row>
    <row r="261" spans="1:31" ht="27.75" hidden="1" customHeight="1" x14ac:dyDescent="0.25">
      <c r="B261" s="333"/>
      <c r="C261" s="347" t="s">
        <v>291</v>
      </c>
      <c r="D261" s="347"/>
      <c r="E261" s="347"/>
      <c r="F261" s="347"/>
      <c r="G261" s="335" t="s">
        <v>142</v>
      </c>
      <c r="H261" s="162">
        <v>85</v>
      </c>
      <c r="I261" s="211"/>
      <c r="J261" s="211"/>
      <c r="K261" s="211"/>
      <c r="L261" s="211"/>
      <c r="M261" s="211"/>
      <c r="N261" s="211"/>
      <c r="O261" s="211"/>
      <c r="P261" s="211"/>
      <c r="AC261" s="203"/>
      <c r="AD261" s="203"/>
      <c r="AE261" s="203"/>
    </row>
    <row r="262" spans="1:31" hidden="1" x14ac:dyDescent="0.25">
      <c r="B262" s="333"/>
      <c r="C262" s="343"/>
      <c r="D262" s="343"/>
      <c r="E262" s="343"/>
      <c r="F262" s="343"/>
      <c r="G262" s="335" t="s">
        <v>148</v>
      </c>
      <c r="H262" s="162">
        <v>85</v>
      </c>
      <c r="I262" s="211"/>
      <c r="J262" s="211"/>
      <c r="K262" s="211"/>
      <c r="L262" s="211"/>
      <c r="M262" s="211"/>
      <c r="N262" s="211"/>
      <c r="O262" s="211"/>
      <c r="P262" s="211"/>
      <c r="AC262" s="203"/>
      <c r="AD262" s="203"/>
      <c r="AE262" s="203"/>
    </row>
    <row r="263" spans="1:31" x14ac:dyDescent="0.25">
      <c r="B263" s="333"/>
      <c r="C263" s="333" t="s">
        <v>292</v>
      </c>
      <c r="D263" s="333"/>
      <c r="E263" s="333"/>
      <c r="F263" s="333"/>
      <c r="G263" s="335" t="s">
        <v>142</v>
      </c>
      <c r="H263" s="316" t="s">
        <v>28</v>
      </c>
      <c r="I263" s="211">
        <f t="shared" ref="I263:P264" si="71">I40</f>
        <v>5746</v>
      </c>
      <c r="J263" s="211">
        <f t="shared" si="71"/>
        <v>159</v>
      </c>
      <c r="K263" s="211">
        <f t="shared" si="71"/>
        <v>5389</v>
      </c>
      <c r="L263" s="211">
        <f t="shared" si="71"/>
        <v>121</v>
      </c>
      <c r="M263" s="211">
        <f t="shared" si="71"/>
        <v>154</v>
      </c>
      <c r="N263" s="211">
        <f t="shared" si="71"/>
        <v>125</v>
      </c>
      <c r="O263" s="211">
        <f t="shared" si="71"/>
        <v>82</v>
      </c>
      <c r="P263" s="211">
        <f t="shared" si="71"/>
        <v>34</v>
      </c>
      <c r="AC263" s="203"/>
      <c r="AD263" s="203"/>
      <c r="AE263" s="203"/>
    </row>
    <row r="264" spans="1:31" x14ac:dyDescent="0.25">
      <c r="B264" s="333"/>
      <c r="C264" s="344"/>
      <c r="D264" s="344"/>
      <c r="E264" s="344"/>
      <c r="F264" s="344"/>
      <c r="G264" s="335" t="s">
        <v>148</v>
      </c>
      <c r="H264" s="316"/>
      <c r="I264" s="211">
        <f t="shared" si="71"/>
        <v>5746</v>
      </c>
      <c r="J264" s="211">
        <f t="shared" si="71"/>
        <v>159</v>
      </c>
      <c r="K264" s="211">
        <f t="shared" si="71"/>
        <v>1700</v>
      </c>
      <c r="L264" s="211">
        <f t="shared" si="71"/>
        <v>1311</v>
      </c>
      <c r="M264" s="211">
        <f t="shared" si="71"/>
        <v>1269</v>
      </c>
      <c r="N264" s="211">
        <f t="shared" si="71"/>
        <v>125</v>
      </c>
      <c r="O264" s="211">
        <f t="shared" si="71"/>
        <v>1466</v>
      </c>
      <c r="P264" s="211">
        <f t="shared" si="71"/>
        <v>34</v>
      </c>
      <c r="AC264" s="203"/>
      <c r="AD264" s="203"/>
      <c r="AE264" s="203"/>
    </row>
    <row r="265" spans="1:31" x14ac:dyDescent="0.25">
      <c r="B265" s="333"/>
      <c r="C265" s="333" t="s">
        <v>293</v>
      </c>
      <c r="D265" s="333"/>
      <c r="E265" s="333"/>
      <c r="F265" s="333"/>
      <c r="G265" s="335" t="s">
        <v>142</v>
      </c>
      <c r="H265" s="316" t="s">
        <v>294</v>
      </c>
      <c r="I265" s="211">
        <f t="shared" ref="I265:P266" si="72">I263</f>
        <v>5746</v>
      </c>
      <c r="J265" s="211">
        <f t="shared" si="72"/>
        <v>159</v>
      </c>
      <c r="K265" s="211">
        <f t="shared" si="72"/>
        <v>5389</v>
      </c>
      <c r="L265" s="211">
        <f t="shared" si="72"/>
        <v>121</v>
      </c>
      <c r="M265" s="211">
        <f t="shared" si="72"/>
        <v>154</v>
      </c>
      <c r="N265" s="211">
        <f t="shared" si="72"/>
        <v>125</v>
      </c>
      <c r="O265" s="211">
        <f t="shared" si="72"/>
        <v>82</v>
      </c>
      <c r="P265" s="211">
        <f t="shared" si="72"/>
        <v>34</v>
      </c>
      <c r="AC265" s="203"/>
      <c r="AD265" s="203"/>
      <c r="AE265" s="203"/>
    </row>
    <row r="266" spans="1:31" x14ac:dyDescent="0.25">
      <c r="B266" s="333"/>
      <c r="C266" s="344"/>
      <c r="D266" s="344"/>
      <c r="E266" s="344"/>
      <c r="F266" s="344"/>
      <c r="G266" s="335" t="s">
        <v>148</v>
      </c>
      <c r="H266" s="316"/>
      <c r="I266" s="211">
        <f t="shared" si="72"/>
        <v>5746</v>
      </c>
      <c r="J266" s="211">
        <f t="shared" si="72"/>
        <v>159</v>
      </c>
      <c r="K266" s="211">
        <f t="shared" si="72"/>
        <v>1700</v>
      </c>
      <c r="L266" s="211">
        <f t="shared" si="72"/>
        <v>1311</v>
      </c>
      <c r="M266" s="211">
        <f t="shared" si="72"/>
        <v>1269</v>
      </c>
      <c r="N266" s="211">
        <f t="shared" si="72"/>
        <v>125</v>
      </c>
      <c r="O266" s="211">
        <f t="shared" si="72"/>
        <v>1466</v>
      </c>
      <c r="P266" s="211">
        <f t="shared" si="72"/>
        <v>34</v>
      </c>
      <c r="AC266" s="203"/>
      <c r="AD266" s="203"/>
      <c r="AE266" s="203"/>
    </row>
    <row r="267" spans="1:31" x14ac:dyDescent="0.25">
      <c r="B267" s="333"/>
      <c r="C267" s="335"/>
      <c r="D267" s="333" t="s">
        <v>295</v>
      </c>
      <c r="E267" s="333"/>
      <c r="F267" s="333"/>
      <c r="G267" s="335" t="s">
        <v>142</v>
      </c>
      <c r="H267" s="316" t="s">
        <v>296</v>
      </c>
      <c r="I267" s="211">
        <f t="shared" ref="I267:P268" si="73">I263</f>
        <v>5746</v>
      </c>
      <c r="J267" s="211">
        <f t="shared" si="73"/>
        <v>159</v>
      </c>
      <c r="K267" s="211">
        <f t="shared" si="73"/>
        <v>5389</v>
      </c>
      <c r="L267" s="211">
        <f t="shared" si="73"/>
        <v>121</v>
      </c>
      <c r="M267" s="211">
        <f t="shared" si="73"/>
        <v>154</v>
      </c>
      <c r="N267" s="211">
        <f t="shared" si="73"/>
        <v>125</v>
      </c>
      <c r="O267" s="211">
        <f t="shared" si="73"/>
        <v>82</v>
      </c>
      <c r="P267" s="211">
        <f t="shared" si="73"/>
        <v>34</v>
      </c>
      <c r="AC267" s="203"/>
      <c r="AD267" s="203"/>
      <c r="AE267" s="203"/>
    </row>
    <row r="268" spans="1:31" x14ac:dyDescent="0.25">
      <c r="B268" s="333"/>
      <c r="C268" s="333"/>
      <c r="D268" s="344"/>
      <c r="E268" s="344"/>
      <c r="F268" s="344"/>
      <c r="G268" s="335" t="s">
        <v>148</v>
      </c>
      <c r="H268" s="295"/>
      <c r="I268" s="211">
        <f>I264</f>
        <v>5746</v>
      </c>
      <c r="J268" s="211">
        <f t="shared" si="73"/>
        <v>159</v>
      </c>
      <c r="K268" s="211">
        <f t="shared" si="73"/>
        <v>1700</v>
      </c>
      <c r="L268" s="211">
        <f t="shared" si="73"/>
        <v>1311</v>
      </c>
      <c r="M268" s="211">
        <f t="shared" si="73"/>
        <v>1269</v>
      </c>
      <c r="N268" s="211">
        <f t="shared" si="73"/>
        <v>125</v>
      </c>
      <c r="O268" s="211">
        <f t="shared" si="73"/>
        <v>1466</v>
      </c>
      <c r="P268" s="211">
        <f t="shared" si="73"/>
        <v>34</v>
      </c>
      <c r="AC268" s="203"/>
      <c r="AD268" s="203"/>
      <c r="AE268" s="203"/>
    </row>
    <row r="269" spans="1:31" ht="19.5" customHeight="1" x14ac:dyDescent="0.25">
      <c r="D269" s="302"/>
      <c r="E269" s="302"/>
      <c r="F269" s="302"/>
      <c r="I269" s="214"/>
      <c r="J269" s="214"/>
      <c r="K269" s="214"/>
      <c r="L269" s="214"/>
      <c r="M269" s="214"/>
      <c r="N269" s="214"/>
      <c r="O269" s="214"/>
      <c r="P269" s="214"/>
      <c r="AD269" s="203"/>
      <c r="AE269" s="203"/>
    </row>
    <row r="270" spans="1:31" ht="19.5" customHeight="1" x14ac:dyDescent="0.25">
      <c r="D270" s="302"/>
      <c r="E270" s="302"/>
      <c r="F270" s="302"/>
      <c r="I270" s="214"/>
      <c r="J270" s="214"/>
      <c r="K270" s="214"/>
      <c r="L270" s="214"/>
      <c r="M270" s="214"/>
      <c r="N270" s="214"/>
      <c r="O270" s="214"/>
      <c r="P270" s="214"/>
    </row>
    <row r="271" spans="1:31" ht="18" customHeight="1" x14ac:dyDescent="0.25">
      <c r="A271" s="320"/>
      <c r="B271" s="345"/>
      <c r="C271" s="345"/>
      <c r="D271" s="345"/>
      <c r="E271" s="345"/>
      <c r="F271" s="345"/>
      <c r="G271" s="345"/>
      <c r="H271" s="345"/>
      <c r="I271" s="345"/>
      <c r="J271" s="345"/>
      <c r="K271" s="345"/>
      <c r="L271" s="345"/>
      <c r="M271" s="345"/>
      <c r="N271" s="345"/>
      <c r="O271" s="345"/>
      <c r="P271" s="345"/>
    </row>
    <row r="272" spans="1:31" s="1" customFormat="1" ht="19.5" customHeight="1" x14ac:dyDescent="0.2">
      <c r="A272" s="341"/>
      <c r="B272" s="341"/>
      <c r="C272" s="341"/>
      <c r="D272" s="341"/>
      <c r="E272" s="341"/>
      <c r="F272" s="341"/>
      <c r="G272" s="341"/>
      <c r="H272" s="341"/>
      <c r="I272" s="341"/>
      <c r="J272" s="341"/>
      <c r="K272" s="341"/>
      <c r="L272" s="341"/>
      <c r="M272" s="341"/>
      <c r="N272" s="341"/>
      <c r="O272" s="341"/>
      <c r="P272" s="341"/>
    </row>
    <row r="273" spans="1:31" s="1" customFormat="1" ht="18.75" customHeight="1" x14ac:dyDescent="0.2">
      <c r="A273" s="341"/>
      <c r="B273" s="341"/>
      <c r="C273" s="341"/>
      <c r="D273" s="341"/>
      <c r="E273" s="341"/>
      <c r="F273" s="341"/>
      <c r="G273" s="341"/>
      <c r="H273" s="341"/>
      <c r="I273" s="341"/>
      <c r="J273" s="341"/>
      <c r="K273" s="341"/>
      <c r="L273" s="341"/>
      <c r="M273" s="341"/>
      <c r="N273" s="341"/>
      <c r="O273" s="341"/>
      <c r="P273" s="341"/>
    </row>
    <row r="274" spans="1:31" s="1" customFormat="1" ht="24" customHeight="1" x14ac:dyDescent="0.2">
      <c r="A274" s="131"/>
      <c r="B274" s="131"/>
      <c r="C274" s="131"/>
      <c r="D274" s="131"/>
      <c r="E274" s="131"/>
      <c r="F274" s="131"/>
      <c r="G274" s="131"/>
      <c r="H274" s="193"/>
      <c r="I274" s="193"/>
      <c r="J274" s="193"/>
      <c r="K274" s="193"/>
      <c r="L274" s="193"/>
    </row>
    <row r="275" spans="1:31" s="1" customFormat="1" ht="20.25" customHeight="1" x14ac:dyDescent="0.25">
      <c r="F275" s="132"/>
      <c r="G275" s="3"/>
    </row>
    <row r="276" spans="1:31" s="1" customFormat="1" ht="13.5" customHeight="1" x14ac:dyDescent="0.2">
      <c r="A276" s="342"/>
      <c r="B276" s="342"/>
      <c r="C276" s="342"/>
      <c r="D276" s="342"/>
      <c r="E276" s="342"/>
      <c r="F276" s="342"/>
      <c r="G276" s="6"/>
      <c r="H276" s="342"/>
      <c r="I276" s="342"/>
      <c r="J276" s="342"/>
      <c r="K276" s="342"/>
      <c r="L276" s="342"/>
      <c r="M276" s="342"/>
      <c r="N276" s="342"/>
      <c r="O276" s="342"/>
      <c r="P276" s="342"/>
      <c r="Q276" s="342"/>
    </row>
    <row r="277" spans="1:31" s="1" customFormat="1" ht="12.75" customHeight="1" x14ac:dyDescent="0.2">
      <c r="A277" s="342"/>
      <c r="B277" s="342"/>
      <c r="C277" s="342"/>
      <c r="D277" s="342"/>
      <c r="E277" s="342"/>
      <c r="F277" s="342"/>
      <c r="G277" s="6"/>
      <c r="H277" s="342"/>
      <c r="I277" s="342"/>
      <c r="J277" s="342"/>
      <c r="K277" s="342"/>
      <c r="L277" s="342"/>
      <c r="M277" s="342"/>
      <c r="N277" s="342"/>
      <c r="O277" s="342"/>
      <c r="P277" s="342"/>
      <c r="Q277" s="342"/>
    </row>
    <row r="278" spans="1:31" s="1" customFormat="1" ht="12.75" customHeight="1" x14ac:dyDescent="0.2">
      <c r="A278" s="2"/>
      <c r="B278" s="2"/>
      <c r="C278" s="2"/>
      <c r="D278" s="2"/>
      <c r="E278" s="2"/>
      <c r="F278" s="2"/>
      <c r="G278" s="6"/>
      <c r="H278" s="2"/>
      <c r="I278" s="2"/>
      <c r="J278" s="2"/>
      <c r="K278" s="2"/>
    </row>
    <row r="279" spans="1:31" s="7" customFormat="1" ht="18" x14ac:dyDescent="0.2">
      <c r="F279" s="340"/>
      <c r="G279" s="340"/>
      <c r="H279" s="340"/>
      <c r="I279" s="2"/>
      <c r="J279" s="309" t="s">
        <v>302</v>
      </c>
      <c r="K279" s="2"/>
      <c r="L279" s="6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8" x14ac:dyDescent="0.25">
      <c r="J280" s="309"/>
    </row>
    <row r="281" spans="1:31" ht="18" x14ac:dyDescent="0.25">
      <c r="J281" s="309"/>
    </row>
    <row r="282" spans="1:31" ht="18" x14ac:dyDescent="0.25">
      <c r="J282" s="309"/>
    </row>
    <row r="283" spans="1:31" ht="18" x14ac:dyDescent="0.25">
      <c r="J283" s="309" t="s">
        <v>303</v>
      </c>
    </row>
    <row r="284" spans="1:31" ht="18" x14ac:dyDescent="0.25">
      <c r="J284" s="309"/>
    </row>
    <row r="285" spans="1:31" ht="18" x14ac:dyDescent="0.25">
      <c r="H285" s="297"/>
      <c r="J285" s="309"/>
    </row>
    <row r="286" spans="1:31" ht="18" x14ac:dyDescent="0.25">
      <c r="J286" s="310"/>
    </row>
  </sheetData>
  <mergeCells count="93">
    <mergeCell ref="B2:I2"/>
    <mergeCell ref="B1:H1"/>
    <mergeCell ref="D57:F57"/>
    <mergeCell ref="B12:F12"/>
    <mergeCell ref="C14:F14"/>
    <mergeCell ref="C30:F30"/>
    <mergeCell ref="B41:F41"/>
    <mergeCell ref="C43:F43"/>
    <mergeCell ref="C45:F45"/>
    <mergeCell ref="D47:F47"/>
    <mergeCell ref="B7:P7"/>
    <mergeCell ref="B8:P8"/>
    <mergeCell ref="B9:P9"/>
    <mergeCell ref="B3:F3"/>
    <mergeCell ref="D98:F98"/>
    <mergeCell ref="D60:F60"/>
    <mergeCell ref="D64:F64"/>
    <mergeCell ref="D66:F66"/>
    <mergeCell ref="D67:F67"/>
    <mergeCell ref="D69:F69"/>
    <mergeCell ref="D71:F71"/>
    <mergeCell ref="D73:F73"/>
    <mergeCell ref="D80:F80"/>
    <mergeCell ref="C91:F91"/>
    <mergeCell ref="D94:F94"/>
    <mergeCell ref="D96:F96"/>
    <mergeCell ref="D83:F83"/>
    <mergeCell ref="D90:F90"/>
    <mergeCell ref="D123:F123"/>
    <mergeCell ref="D99:F99"/>
    <mergeCell ref="D102:F102"/>
    <mergeCell ref="D105:F105"/>
    <mergeCell ref="D106:F106"/>
    <mergeCell ref="C109:F109"/>
    <mergeCell ref="C111:F111"/>
    <mergeCell ref="D113:F113"/>
    <mergeCell ref="D115:F115"/>
    <mergeCell ref="D117:F117"/>
    <mergeCell ref="D119:F119"/>
    <mergeCell ref="D121:F121"/>
    <mergeCell ref="D150:F150"/>
    <mergeCell ref="D125:F125"/>
    <mergeCell ref="D127:F127"/>
    <mergeCell ref="D129:F129"/>
    <mergeCell ref="D131:F131"/>
    <mergeCell ref="C134:F134"/>
    <mergeCell ref="C136:F136"/>
    <mergeCell ref="D138:F138"/>
    <mergeCell ref="C141:F141"/>
    <mergeCell ref="C144:F144"/>
    <mergeCell ref="D146:F146"/>
    <mergeCell ref="D148:F148"/>
    <mergeCell ref="C186:F186"/>
    <mergeCell ref="C152:F152"/>
    <mergeCell ref="D154:F154"/>
    <mergeCell ref="D156:F156"/>
    <mergeCell ref="C159:F159"/>
    <mergeCell ref="C161:F161"/>
    <mergeCell ref="C163:F163"/>
    <mergeCell ref="C165:F165"/>
    <mergeCell ref="C178:F178"/>
    <mergeCell ref="C180:F180"/>
    <mergeCell ref="D182:F182"/>
    <mergeCell ref="D184:F184"/>
    <mergeCell ref="D247:F247"/>
    <mergeCell ref="D187:F187"/>
    <mergeCell ref="C188:F188"/>
    <mergeCell ref="D190:F190"/>
    <mergeCell ref="D193:F193"/>
    <mergeCell ref="D195:F195"/>
    <mergeCell ref="D219:F219"/>
    <mergeCell ref="C225:F225"/>
    <mergeCell ref="D227:F227"/>
    <mergeCell ref="E241:F241"/>
    <mergeCell ref="C243:F243"/>
    <mergeCell ref="C245:F245"/>
    <mergeCell ref="E249:F249"/>
    <mergeCell ref="E251:F251"/>
    <mergeCell ref="E253:F253"/>
    <mergeCell ref="E255:F255"/>
    <mergeCell ref="C261:F261"/>
    <mergeCell ref="C262:F262"/>
    <mergeCell ref="C264:F264"/>
    <mergeCell ref="C266:F266"/>
    <mergeCell ref="D268:F268"/>
    <mergeCell ref="B271:P271"/>
    <mergeCell ref="F279:H279"/>
    <mergeCell ref="A272:P272"/>
    <mergeCell ref="A273:P273"/>
    <mergeCell ref="A276:F276"/>
    <mergeCell ref="H276:Q276"/>
    <mergeCell ref="A277:F277"/>
    <mergeCell ref="H277:Q277"/>
  </mergeCells>
  <pageMargins left="0.7" right="0.2" top="0.3" bottom="0" header="0.3" footer="0.3"/>
  <pageSetup paperSize="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8"/>
  <sheetViews>
    <sheetView topLeftCell="B6" workbookViewId="0">
      <pane ySplit="8" topLeftCell="A14" activePane="bottomLeft" state="frozen"/>
      <selection activeCell="B6" sqref="B6"/>
      <selection pane="bottomLeft" activeCell="AA270" sqref="A266:AA270"/>
    </sheetView>
  </sheetViews>
  <sheetFormatPr defaultColWidth="8.85546875" defaultRowHeight="15" x14ac:dyDescent="0.25"/>
  <cols>
    <col min="1" max="1" width="1.85546875" style="8" hidden="1" customWidth="1"/>
    <col min="2" max="2" width="0.42578125" style="8" customWidth="1"/>
    <col min="3" max="3" width="2.28515625" style="8" hidden="1" customWidth="1"/>
    <col min="4" max="4" width="3.7109375" style="8" hidden="1" customWidth="1"/>
    <col min="5" max="5" width="3.42578125" style="8" hidden="1" customWidth="1"/>
    <col min="6" max="6" width="39.28515625" style="8" hidden="1" customWidth="1"/>
    <col min="7" max="7" width="4.7109375" style="9" hidden="1" customWidth="1"/>
    <col min="8" max="8" width="9.42578125" style="8" hidden="1" customWidth="1"/>
    <col min="9" max="9" width="9.42578125" style="10" hidden="1" customWidth="1"/>
    <col min="10" max="10" width="9.42578125" style="223" hidden="1" customWidth="1"/>
    <col min="11" max="13" width="7.140625" style="132" hidden="1" customWidth="1"/>
    <col min="14" max="14" width="6.7109375" style="250" hidden="1" customWidth="1"/>
    <col min="15" max="15" width="6.42578125" style="132" hidden="1" customWidth="1"/>
    <col min="16" max="16" width="7" style="250" hidden="1" customWidth="1"/>
    <col min="17" max="17" width="0" style="132" hidden="1" customWidth="1"/>
    <col min="18" max="22" width="0" style="8" hidden="1" customWidth="1"/>
    <col min="23" max="258" width="8.85546875" style="8"/>
    <col min="259" max="259" width="0" style="8" hidden="1" customWidth="1"/>
    <col min="260" max="260" width="2.7109375" style="8" customWidth="1"/>
    <col min="261" max="261" width="3" style="8" customWidth="1"/>
    <col min="262" max="262" width="3.7109375" style="8" customWidth="1"/>
    <col min="263" max="263" width="3.42578125" style="8" customWidth="1"/>
    <col min="264" max="264" width="45.28515625" style="8" customWidth="1"/>
    <col min="265" max="265" width="7.42578125" style="8" customWidth="1"/>
    <col min="266" max="267" width="10.42578125" style="8" customWidth="1"/>
    <col min="268" max="268" width="7.28515625" style="8" customWidth="1"/>
    <col min="269" max="269" width="7.42578125" style="8" customWidth="1"/>
    <col min="270" max="270" width="6.7109375" style="8" customWidth="1"/>
    <col min="271" max="271" width="8.85546875" style="8" customWidth="1"/>
    <col min="272" max="514" width="8.85546875" style="8"/>
    <col min="515" max="515" width="0" style="8" hidden="1" customWidth="1"/>
    <col min="516" max="516" width="2.7109375" style="8" customWidth="1"/>
    <col min="517" max="517" width="3" style="8" customWidth="1"/>
    <col min="518" max="518" width="3.7109375" style="8" customWidth="1"/>
    <col min="519" max="519" width="3.42578125" style="8" customWidth="1"/>
    <col min="520" max="520" width="45.28515625" style="8" customWidth="1"/>
    <col min="521" max="521" width="7.42578125" style="8" customWidth="1"/>
    <col min="522" max="523" width="10.42578125" style="8" customWidth="1"/>
    <col min="524" max="524" width="7.28515625" style="8" customWidth="1"/>
    <col min="525" max="525" width="7.42578125" style="8" customWidth="1"/>
    <col min="526" max="526" width="6.7109375" style="8" customWidth="1"/>
    <col min="527" max="527" width="8.85546875" style="8" customWidth="1"/>
    <col min="528" max="770" width="8.85546875" style="8"/>
    <col min="771" max="771" width="0" style="8" hidden="1" customWidth="1"/>
    <col min="772" max="772" width="2.7109375" style="8" customWidth="1"/>
    <col min="773" max="773" width="3" style="8" customWidth="1"/>
    <col min="774" max="774" width="3.7109375" style="8" customWidth="1"/>
    <col min="775" max="775" width="3.42578125" style="8" customWidth="1"/>
    <col min="776" max="776" width="45.28515625" style="8" customWidth="1"/>
    <col min="777" max="777" width="7.42578125" style="8" customWidth="1"/>
    <col min="778" max="779" width="10.42578125" style="8" customWidth="1"/>
    <col min="780" max="780" width="7.28515625" style="8" customWidth="1"/>
    <col min="781" max="781" width="7.42578125" style="8" customWidth="1"/>
    <col min="782" max="782" width="6.7109375" style="8" customWidth="1"/>
    <col min="783" max="783" width="8.85546875" style="8" customWidth="1"/>
    <col min="784" max="1026" width="8.85546875" style="8"/>
    <col min="1027" max="1027" width="0" style="8" hidden="1" customWidth="1"/>
    <col min="1028" max="1028" width="2.7109375" style="8" customWidth="1"/>
    <col min="1029" max="1029" width="3" style="8" customWidth="1"/>
    <col min="1030" max="1030" width="3.7109375" style="8" customWidth="1"/>
    <col min="1031" max="1031" width="3.42578125" style="8" customWidth="1"/>
    <col min="1032" max="1032" width="45.28515625" style="8" customWidth="1"/>
    <col min="1033" max="1033" width="7.42578125" style="8" customWidth="1"/>
    <col min="1034" max="1035" width="10.42578125" style="8" customWidth="1"/>
    <col min="1036" max="1036" width="7.28515625" style="8" customWidth="1"/>
    <col min="1037" max="1037" width="7.42578125" style="8" customWidth="1"/>
    <col min="1038" max="1038" width="6.7109375" style="8" customWidth="1"/>
    <col min="1039" max="1039" width="8.85546875" style="8" customWidth="1"/>
    <col min="1040" max="1282" width="8.85546875" style="8"/>
    <col min="1283" max="1283" width="0" style="8" hidden="1" customWidth="1"/>
    <col min="1284" max="1284" width="2.7109375" style="8" customWidth="1"/>
    <col min="1285" max="1285" width="3" style="8" customWidth="1"/>
    <col min="1286" max="1286" width="3.7109375" style="8" customWidth="1"/>
    <col min="1287" max="1287" width="3.42578125" style="8" customWidth="1"/>
    <col min="1288" max="1288" width="45.28515625" style="8" customWidth="1"/>
    <col min="1289" max="1289" width="7.42578125" style="8" customWidth="1"/>
    <col min="1290" max="1291" width="10.42578125" style="8" customWidth="1"/>
    <col min="1292" max="1292" width="7.28515625" style="8" customWidth="1"/>
    <col min="1293" max="1293" width="7.42578125" style="8" customWidth="1"/>
    <col min="1294" max="1294" width="6.7109375" style="8" customWidth="1"/>
    <col min="1295" max="1295" width="8.85546875" style="8" customWidth="1"/>
    <col min="1296" max="1538" width="8.85546875" style="8"/>
    <col min="1539" max="1539" width="0" style="8" hidden="1" customWidth="1"/>
    <col min="1540" max="1540" width="2.7109375" style="8" customWidth="1"/>
    <col min="1541" max="1541" width="3" style="8" customWidth="1"/>
    <col min="1542" max="1542" width="3.7109375" style="8" customWidth="1"/>
    <col min="1543" max="1543" width="3.42578125" style="8" customWidth="1"/>
    <col min="1544" max="1544" width="45.28515625" style="8" customWidth="1"/>
    <col min="1545" max="1545" width="7.42578125" style="8" customWidth="1"/>
    <col min="1546" max="1547" width="10.42578125" style="8" customWidth="1"/>
    <col min="1548" max="1548" width="7.28515625" style="8" customWidth="1"/>
    <col min="1549" max="1549" width="7.42578125" style="8" customWidth="1"/>
    <col min="1550" max="1550" width="6.7109375" style="8" customWidth="1"/>
    <col min="1551" max="1551" width="8.85546875" style="8" customWidth="1"/>
    <col min="1552" max="1794" width="8.85546875" style="8"/>
    <col min="1795" max="1795" width="0" style="8" hidden="1" customWidth="1"/>
    <col min="1796" max="1796" width="2.7109375" style="8" customWidth="1"/>
    <col min="1797" max="1797" width="3" style="8" customWidth="1"/>
    <col min="1798" max="1798" width="3.7109375" style="8" customWidth="1"/>
    <col min="1799" max="1799" width="3.42578125" style="8" customWidth="1"/>
    <col min="1800" max="1800" width="45.28515625" style="8" customWidth="1"/>
    <col min="1801" max="1801" width="7.42578125" style="8" customWidth="1"/>
    <col min="1802" max="1803" width="10.42578125" style="8" customWidth="1"/>
    <col min="1804" max="1804" width="7.28515625" style="8" customWidth="1"/>
    <col min="1805" max="1805" width="7.42578125" style="8" customWidth="1"/>
    <col min="1806" max="1806" width="6.7109375" style="8" customWidth="1"/>
    <col min="1807" max="1807" width="8.85546875" style="8" customWidth="1"/>
    <col min="1808" max="2050" width="8.85546875" style="8"/>
    <col min="2051" max="2051" width="0" style="8" hidden="1" customWidth="1"/>
    <col min="2052" max="2052" width="2.7109375" style="8" customWidth="1"/>
    <col min="2053" max="2053" width="3" style="8" customWidth="1"/>
    <col min="2054" max="2054" width="3.7109375" style="8" customWidth="1"/>
    <col min="2055" max="2055" width="3.42578125" style="8" customWidth="1"/>
    <col min="2056" max="2056" width="45.28515625" style="8" customWidth="1"/>
    <col min="2057" max="2057" width="7.42578125" style="8" customWidth="1"/>
    <col min="2058" max="2059" width="10.42578125" style="8" customWidth="1"/>
    <col min="2060" max="2060" width="7.28515625" style="8" customWidth="1"/>
    <col min="2061" max="2061" width="7.42578125" style="8" customWidth="1"/>
    <col min="2062" max="2062" width="6.7109375" style="8" customWidth="1"/>
    <col min="2063" max="2063" width="8.85546875" style="8" customWidth="1"/>
    <col min="2064" max="2306" width="8.85546875" style="8"/>
    <col min="2307" max="2307" width="0" style="8" hidden="1" customWidth="1"/>
    <col min="2308" max="2308" width="2.7109375" style="8" customWidth="1"/>
    <col min="2309" max="2309" width="3" style="8" customWidth="1"/>
    <col min="2310" max="2310" width="3.7109375" style="8" customWidth="1"/>
    <col min="2311" max="2311" width="3.42578125" style="8" customWidth="1"/>
    <col min="2312" max="2312" width="45.28515625" style="8" customWidth="1"/>
    <col min="2313" max="2313" width="7.42578125" style="8" customWidth="1"/>
    <col min="2314" max="2315" width="10.42578125" style="8" customWidth="1"/>
    <col min="2316" max="2316" width="7.28515625" style="8" customWidth="1"/>
    <col min="2317" max="2317" width="7.42578125" style="8" customWidth="1"/>
    <col min="2318" max="2318" width="6.7109375" style="8" customWidth="1"/>
    <col min="2319" max="2319" width="8.85546875" style="8" customWidth="1"/>
    <col min="2320" max="2562" width="8.85546875" style="8"/>
    <col min="2563" max="2563" width="0" style="8" hidden="1" customWidth="1"/>
    <col min="2564" max="2564" width="2.7109375" style="8" customWidth="1"/>
    <col min="2565" max="2565" width="3" style="8" customWidth="1"/>
    <col min="2566" max="2566" width="3.7109375" style="8" customWidth="1"/>
    <col min="2567" max="2567" width="3.42578125" style="8" customWidth="1"/>
    <col min="2568" max="2568" width="45.28515625" style="8" customWidth="1"/>
    <col min="2569" max="2569" width="7.42578125" style="8" customWidth="1"/>
    <col min="2570" max="2571" width="10.42578125" style="8" customWidth="1"/>
    <col min="2572" max="2572" width="7.28515625" style="8" customWidth="1"/>
    <col min="2573" max="2573" width="7.42578125" style="8" customWidth="1"/>
    <col min="2574" max="2574" width="6.7109375" style="8" customWidth="1"/>
    <col min="2575" max="2575" width="8.85546875" style="8" customWidth="1"/>
    <col min="2576" max="2818" width="8.85546875" style="8"/>
    <col min="2819" max="2819" width="0" style="8" hidden="1" customWidth="1"/>
    <col min="2820" max="2820" width="2.7109375" style="8" customWidth="1"/>
    <col min="2821" max="2821" width="3" style="8" customWidth="1"/>
    <col min="2822" max="2822" width="3.7109375" style="8" customWidth="1"/>
    <col min="2823" max="2823" width="3.42578125" style="8" customWidth="1"/>
    <col min="2824" max="2824" width="45.28515625" style="8" customWidth="1"/>
    <col min="2825" max="2825" width="7.42578125" style="8" customWidth="1"/>
    <col min="2826" max="2827" width="10.42578125" style="8" customWidth="1"/>
    <col min="2828" max="2828" width="7.28515625" style="8" customWidth="1"/>
    <col min="2829" max="2829" width="7.42578125" style="8" customWidth="1"/>
    <col min="2830" max="2830" width="6.7109375" style="8" customWidth="1"/>
    <col min="2831" max="2831" width="8.85546875" style="8" customWidth="1"/>
    <col min="2832" max="3074" width="8.85546875" style="8"/>
    <col min="3075" max="3075" width="0" style="8" hidden="1" customWidth="1"/>
    <col min="3076" max="3076" width="2.7109375" style="8" customWidth="1"/>
    <col min="3077" max="3077" width="3" style="8" customWidth="1"/>
    <col min="3078" max="3078" width="3.7109375" style="8" customWidth="1"/>
    <col min="3079" max="3079" width="3.42578125" style="8" customWidth="1"/>
    <col min="3080" max="3080" width="45.28515625" style="8" customWidth="1"/>
    <col min="3081" max="3081" width="7.42578125" style="8" customWidth="1"/>
    <col min="3082" max="3083" width="10.42578125" style="8" customWidth="1"/>
    <col min="3084" max="3084" width="7.28515625" style="8" customWidth="1"/>
    <col min="3085" max="3085" width="7.42578125" style="8" customWidth="1"/>
    <col min="3086" max="3086" width="6.7109375" style="8" customWidth="1"/>
    <col min="3087" max="3087" width="8.85546875" style="8" customWidth="1"/>
    <col min="3088" max="3330" width="8.85546875" style="8"/>
    <col min="3331" max="3331" width="0" style="8" hidden="1" customWidth="1"/>
    <col min="3332" max="3332" width="2.7109375" style="8" customWidth="1"/>
    <col min="3333" max="3333" width="3" style="8" customWidth="1"/>
    <col min="3334" max="3334" width="3.7109375" style="8" customWidth="1"/>
    <col min="3335" max="3335" width="3.42578125" style="8" customWidth="1"/>
    <col min="3336" max="3336" width="45.28515625" style="8" customWidth="1"/>
    <col min="3337" max="3337" width="7.42578125" style="8" customWidth="1"/>
    <col min="3338" max="3339" width="10.42578125" style="8" customWidth="1"/>
    <col min="3340" max="3340" width="7.28515625" style="8" customWidth="1"/>
    <col min="3341" max="3341" width="7.42578125" style="8" customWidth="1"/>
    <col min="3342" max="3342" width="6.7109375" style="8" customWidth="1"/>
    <col min="3343" max="3343" width="8.85546875" style="8" customWidth="1"/>
    <col min="3344" max="3586" width="8.85546875" style="8"/>
    <col min="3587" max="3587" width="0" style="8" hidden="1" customWidth="1"/>
    <col min="3588" max="3588" width="2.7109375" style="8" customWidth="1"/>
    <col min="3589" max="3589" width="3" style="8" customWidth="1"/>
    <col min="3590" max="3590" width="3.7109375" style="8" customWidth="1"/>
    <col min="3591" max="3591" width="3.42578125" style="8" customWidth="1"/>
    <col min="3592" max="3592" width="45.28515625" style="8" customWidth="1"/>
    <col min="3593" max="3593" width="7.42578125" style="8" customWidth="1"/>
    <col min="3594" max="3595" width="10.42578125" style="8" customWidth="1"/>
    <col min="3596" max="3596" width="7.28515625" style="8" customWidth="1"/>
    <col min="3597" max="3597" width="7.42578125" style="8" customWidth="1"/>
    <col min="3598" max="3598" width="6.7109375" style="8" customWidth="1"/>
    <col min="3599" max="3599" width="8.85546875" style="8" customWidth="1"/>
    <col min="3600" max="3842" width="8.85546875" style="8"/>
    <col min="3843" max="3843" width="0" style="8" hidden="1" customWidth="1"/>
    <col min="3844" max="3844" width="2.7109375" style="8" customWidth="1"/>
    <col min="3845" max="3845" width="3" style="8" customWidth="1"/>
    <col min="3846" max="3846" width="3.7109375" style="8" customWidth="1"/>
    <col min="3847" max="3847" width="3.42578125" style="8" customWidth="1"/>
    <col min="3848" max="3848" width="45.28515625" style="8" customWidth="1"/>
    <col min="3849" max="3849" width="7.42578125" style="8" customWidth="1"/>
    <col min="3850" max="3851" width="10.42578125" style="8" customWidth="1"/>
    <col min="3852" max="3852" width="7.28515625" style="8" customWidth="1"/>
    <col min="3853" max="3853" width="7.42578125" style="8" customWidth="1"/>
    <col min="3854" max="3854" width="6.7109375" style="8" customWidth="1"/>
    <col min="3855" max="3855" width="8.85546875" style="8" customWidth="1"/>
    <col min="3856" max="4098" width="8.85546875" style="8"/>
    <col min="4099" max="4099" width="0" style="8" hidden="1" customWidth="1"/>
    <col min="4100" max="4100" width="2.7109375" style="8" customWidth="1"/>
    <col min="4101" max="4101" width="3" style="8" customWidth="1"/>
    <col min="4102" max="4102" width="3.7109375" style="8" customWidth="1"/>
    <col min="4103" max="4103" width="3.42578125" style="8" customWidth="1"/>
    <col min="4104" max="4104" width="45.28515625" style="8" customWidth="1"/>
    <col min="4105" max="4105" width="7.42578125" style="8" customWidth="1"/>
    <col min="4106" max="4107" width="10.42578125" style="8" customWidth="1"/>
    <col min="4108" max="4108" width="7.28515625" style="8" customWidth="1"/>
    <col min="4109" max="4109" width="7.42578125" style="8" customWidth="1"/>
    <col min="4110" max="4110" width="6.7109375" style="8" customWidth="1"/>
    <col min="4111" max="4111" width="8.85546875" style="8" customWidth="1"/>
    <col min="4112" max="4354" width="8.85546875" style="8"/>
    <col min="4355" max="4355" width="0" style="8" hidden="1" customWidth="1"/>
    <col min="4356" max="4356" width="2.7109375" style="8" customWidth="1"/>
    <col min="4357" max="4357" width="3" style="8" customWidth="1"/>
    <col min="4358" max="4358" width="3.7109375" style="8" customWidth="1"/>
    <col min="4359" max="4359" width="3.42578125" style="8" customWidth="1"/>
    <col min="4360" max="4360" width="45.28515625" style="8" customWidth="1"/>
    <col min="4361" max="4361" width="7.42578125" style="8" customWidth="1"/>
    <col min="4362" max="4363" width="10.42578125" style="8" customWidth="1"/>
    <col min="4364" max="4364" width="7.28515625" style="8" customWidth="1"/>
    <col min="4365" max="4365" width="7.42578125" style="8" customWidth="1"/>
    <col min="4366" max="4366" width="6.7109375" style="8" customWidth="1"/>
    <col min="4367" max="4367" width="8.85546875" style="8" customWidth="1"/>
    <col min="4368" max="4610" width="8.85546875" style="8"/>
    <col min="4611" max="4611" width="0" style="8" hidden="1" customWidth="1"/>
    <col min="4612" max="4612" width="2.7109375" style="8" customWidth="1"/>
    <col min="4613" max="4613" width="3" style="8" customWidth="1"/>
    <col min="4614" max="4614" width="3.7109375" style="8" customWidth="1"/>
    <col min="4615" max="4615" width="3.42578125" style="8" customWidth="1"/>
    <col min="4616" max="4616" width="45.28515625" style="8" customWidth="1"/>
    <col min="4617" max="4617" width="7.42578125" style="8" customWidth="1"/>
    <col min="4618" max="4619" width="10.42578125" style="8" customWidth="1"/>
    <col min="4620" max="4620" width="7.28515625" style="8" customWidth="1"/>
    <col min="4621" max="4621" width="7.42578125" style="8" customWidth="1"/>
    <col min="4622" max="4622" width="6.7109375" style="8" customWidth="1"/>
    <col min="4623" max="4623" width="8.85546875" style="8" customWidth="1"/>
    <col min="4624" max="4866" width="8.85546875" style="8"/>
    <col min="4867" max="4867" width="0" style="8" hidden="1" customWidth="1"/>
    <col min="4868" max="4868" width="2.7109375" style="8" customWidth="1"/>
    <col min="4869" max="4869" width="3" style="8" customWidth="1"/>
    <col min="4870" max="4870" width="3.7109375" style="8" customWidth="1"/>
    <col min="4871" max="4871" width="3.42578125" style="8" customWidth="1"/>
    <col min="4872" max="4872" width="45.28515625" style="8" customWidth="1"/>
    <col min="4873" max="4873" width="7.42578125" style="8" customWidth="1"/>
    <col min="4874" max="4875" width="10.42578125" style="8" customWidth="1"/>
    <col min="4876" max="4876" width="7.28515625" style="8" customWidth="1"/>
    <col min="4877" max="4877" width="7.42578125" style="8" customWidth="1"/>
    <col min="4878" max="4878" width="6.7109375" style="8" customWidth="1"/>
    <col min="4879" max="4879" width="8.85546875" style="8" customWidth="1"/>
    <col min="4880" max="5122" width="8.85546875" style="8"/>
    <col min="5123" max="5123" width="0" style="8" hidden="1" customWidth="1"/>
    <col min="5124" max="5124" width="2.7109375" style="8" customWidth="1"/>
    <col min="5125" max="5125" width="3" style="8" customWidth="1"/>
    <col min="5126" max="5126" width="3.7109375" style="8" customWidth="1"/>
    <col min="5127" max="5127" width="3.42578125" style="8" customWidth="1"/>
    <col min="5128" max="5128" width="45.28515625" style="8" customWidth="1"/>
    <col min="5129" max="5129" width="7.42578125" style="8" customWidth="1"/>
    <col min="5130" max="5131" width="10.42578125" style="8" customWidth="1"/>
    <col min="5132" max="5132" width="7.28515625" style="8" customWidth="1"/>
    <col min="5133" max="5133" width="7.42578125" style="8" customWidth="1"/>
    <col min="5134" max="5134" width="6.7109375" style="8" customWidth="1"/>
    <col min="5135" max="5135" width="8.85546875" style="8" customWidth="1"/>
    <col min="5136" max="5378" width="8.85546875" style="8"/>
    <col min="5379" max="5379" width="0" style="8" hidden="1" customWidth="1"/>
    <col min="5380" max="5380" width="2.7109375" style="8" customWidth="1"/>
    <col min="5381" max="5381" width="3" style="8" customWidth="1"/>
    <col min="5382" max="5382" width="3.7109375" style="8" customWidth="1"/>
    <col min="5383" max="5383" width="3.42578125" style="8" customWidth="1"/>
    <col min="5384" max="5384" width="45.28515625" style="8" customWidth="1"/>
    <col min="5385" max="5385" width="7.42578125" style="8" customWidth="1"/>
    <col min="5386" max="5387" width="10.42578125" style="8" customWidth="1"/>
    <col min="5388" max="5388" width="7.28515625" style="8" customWidth="1"/>
    <col min="5389" max="5389" width="7.42578125" style="8" customWidth="1"/>
    <col min="5390" max="5390" width="6.7109375" style="8" customWidth="1"/>
    <col min="5391" max="5391" width="8.85546875" style="8" customWidth="1"/>
    <col min="5392" max="5634" width="8.85546875" style="8"/>
    <col min="5635" max="5635" width="0" style="8" hidden="1" customWidth="1"/>
    <col min="5636" max="5636" width="2.7109375" style="8" customWidth="1"/>
    <col min="5637" max="5637" width="3" style="8" customWidth="1"/>
    <col min="5638" max="5638" width="3.7109375" style="8" customWidth="1"/>
    <col min="5639" max="5639" width="3.42578125" style="8" customWidth="1"/>
    <col min="5640" max="5640" width="45.28515625" style="8" customWidth="1"/>
    <col min="5641" max="5641" width="7.42578125" style="8" customWidth="1"/>
    <col min="5642" max="5643" width="10.42578125" style="8" customWidth="1"/>
    <col min="5644" max="5644" width="7.28515625" style="8" customWidth="1"/>
    <col min="5645" max="5645" width="7.42578125" style="8" customWidth="1"/>
    <col min="5646" max="5646" width="6.7109375" style="8" customWidth="1"/>
    <col min="5647" max="5647" width="8.85546875" style="8" customWidth="1"/>
    <col min="5648" max="5890" width="8.85546875" style="8"/>
    <col min="5891" max="5891" width="0" style="8" hidden="1" customWidth="1"/>
    <col min="5892" max="5892" width="2.7109375" style="8" customWidth="1"/>
    <col min="5893" max="5893" width="3" style="8" customWidth="1"/>
    <col min="5894" max="5894" width="3.7109375" style="8" customWidth="1"/>
    <col min="5895" max="5895" width="3.42578125" style="8" customWidth="1"/>
    <col min="5896" max="5896" width="45.28515625" style="8" customWidth="1"/>
    <col min="5897" max="5897" width="7.42578125" style="8" customWidth="1"/>
    <col min="5898" max="5899" width="10.42578125" style="8" customWidth="1"/>
    <col min="5900" max="5900" width="7.28515625" style="8" customWidth="1"/>
    <col min="5901" max="5901" width="7.42578125" style="8" customWidth="1"/>
    <col min="5902" max="5902" width="6.7109375" style="8" customWidth="1"/>
    <col min="5903" max="5903" width="8.85546875" style="8" customWidth="1"/>
    <col min="5904" max="6146" width="8.85546875" style="8"/>
    <col min="6147" max="6147" width="0" style="8" hidden="1" customWidth="1"/>
    <col min="6148" max="6148" width="2.7109375" style="8" customWidth="1"/>
    <col min="6149" max="6149" width="3" style="8" customWidth="1"/>
    <col min="6150" max="6150" width="3.7109375" style="8" customWidth="1"/>
    <col min="6151" max="6151" width="3.42578125" style="8" customWidth="1"/>
    <col min="6152" max="6152" width="45.28515625" style="8" customWidth="1"/>
    <col min="6153" max="6153" width="7.42578125" style="8" customWidth="1"/>
    <col min="6154" max="6155" width="10.42578125" style="8" customWidth="1"/>
    <col min="6156" max="6156" width="7.28515625" style="8" customWidth="1"/>
    <col min="6157" max="6157" width="7.42578125" style="8" customWidth="1"/>
    <col min="6158" max="6158" width="6.7109375" style="8" customWidth="1"/>
    <col min="6159" max="6159" width="8.85546875" style="8" customWidth="1"/>
    <col min="6160" max="6402" width="8.85546875" style="8"/>
    <col min="6403" max="6403" width="0" style="8" hidden="1" customWidth="1"/>
    <col min="6404" max="6404" width="2.7109375" style="8" customWidth="1"/>
    <col min="6405" max="6405" width="3" style="8" customWidth="1"/>
    <col min="6406" max="6406" width="3.7109375" style="8" customWidth="1"/>
    <col min="6407" max="6407" width="3.42578125" style="8" customWidth="1"/>
    <col min="6408" max="6408" width="45.28515625" style="8" customWidth="1"/>
    <col min="6409" max="6409" width="7.42578125" style="8" customWidth="1"/>
    <col min="6410" max="6411" width="10.42578125" style="8" customWidth="1"/>
    <col min="6412" max="6412" width="7.28515625" style="8" customWidth="1"/>
    <col min="6413" max="6413" width="7.42578125" style="8" customWidth="1"/>
    <col min="6414" max="6414" width="6.7109375" style="8" customWidth="1"/>
    <col min="6415" max="6415" width="8.85546875" style="8" customWidth="1"/>
    <col min="6416" max="6658" width="8.85546875" style="8"/>
    <col min="6659" max="6659" width="0" style="8" hidden="1" customWidth="1"/>
    <col min="6660" max="6660" width="2.7109375" style="8" customWidth="1"/>
    <col min="6661" max="6661" width="3" style="8" customWidth="1"/>
    <col min="6662" max="6662" width="3.7109375" style="8" customWidth="1"/>
    <col min="6663" max="6663" width="3.42578125" style="8" customWidth="1"/>
    <col min="6664" max="6664" width="45.28515625" style="8" customWidth="1"/>
    <col min="6665" max="6665" width="7.42578125" style="8" customWidth="1"/>
    <col min="6666" max="6667" width="10.42578125" style="8" customWidth="1"/>
    <col min="6668" max="6668" width="7.28515625" style="8" customWidth="1"/>
    <col min="6669" max="6669" width="7.42578125" style="8" customWidth="1"/>
    <col min="6670" max="6670" width="6.7109375" style="8" customWidth="1"/>
    <col min="6671" max="6671" width="8.85546875" style="8" customWidth="1"/>
    <col min="6672" max="6914" width="8.85546875" style="8"/>
    <col min="6915" max="6915" width="0" style="8" hidden="1" customWidth="1"/>
    <col min="6916" max="6916" width="2.7109375" style="8" customWidth="1"/>
    <col min="6917" max="6917" width="3" style="8" customWidth="1"/>
    <col min="6918" max="6918" width="3.7109375" style="8" customWidth="1"/>
    <col min="6919" max="6919" width="3.42578125" style="8" customWidth="1"/>
    <col min="6920" max="6920" width="45.28515625" style="8" customWidth="1"/>
    <col min="6921" max="6921" width="7.42578125" style="8" customWidth="1"/>
    <col min="6922" max="6923" width="10.42578125" style="8" customWidth="1"/>
    <col min="6924" max="6924" width="7.28515625" style="8" customWidth="1"/>
    <col min="6925" max="6925" width="7.42578125" style="8" customWidth="1"/>
    <col min="6926" max="6926" width="6.7109375" style="8" customWidth="1"/>
    <col min="6927" max="6927" width="8.85546875" style="8" customWidth="1"/>
    <col min="6928" max="7170" width="8.85546875" style="8"/>
    <col min="7171" max="7171" width="0" style="8" hidden="1" customWidth="1"/>
    <col min="7172" max="7172" width="2.7109375" style="8" customWidth="1"/>
    <col min="7173" max="7173" width="3" style="8" customWidth="1"/>
    <col min="7174" max="7174" width="3.7109375" style="8" customWidth="1"/>
    <col min="7175" max="7175" width="3.42578125" style="8" customWidth="1"/>
    <col min="7176" max="7176" width="45.28515625" style="8" customWidth="1"/>
    <col min="7177" max="7177" width="7.42578125" style="8" customWidth="1"/>
    <col min="7178" max="7179" width="10.42578125" style="8" customWidth="1"/>
    <col min="7180" max="7180" width="7.28515625" style="8" customWidth="1"/>
    <col min="7181" max="7181" width="7.42578125" style="8" customWidth="1"/>
    <col min="7182" max="7182" width="6.7109375" style="8" customWidth="1"/>
    <col min="7183" max="7183" width="8.85546875" style="8" customWidth="1"/>
    <col min="7184" max="7426" width="8.85546875" style="8"/>
    <col min="7427" max="7427" width="0" style="8" hidden="1" customWidth="1"/>
    <col min="7428" max="7428" width="2.7109375" style="8" customWidth="1"/>
    <col min="7429" max="7429" width="3" style="8" customWidth="1"/>
    <col min="7430" max="7430" width="3.7109375" style="8" customWidth="1"/>
    <col min="7431" max="7431" width="3.42578125" style="8" customWidth="1"/>
    <col min="7432" max="7432" width="45.28515625" style="8" customWidth="1"/>
    <col min="7433" max="7433" width="7.42578125" style="8" customWidth="1"/>
    <col min="7434" max="7435" width="10.42578125" style="8" customWidth="1"/>
    <col min="7436" max="7436" width="7.28515625" style="8" customWidth="1"/>
    <col min="7437" max="7437" width="7.42578125" style="8" customWidth="1"/>
    <col min="7438" max="7438" width="6.7109375" style="8" customWidth="1"/>
    <col min="7439" max="7439" width="8.85546875" style="8" customWidth="1"/>
    <col min="7440" max="7682" width="8.85546875" style="8"/>
    <col min="7683" max="7683" width="0" style="8" hidden="1" customWidth="1"/>
    <col min="7684" max="7684" width="2.7109375" style="8" customWidth="1"/>
    <col min="7685" max="7685" width="3" style="8" customWidth="1"/>
    <col min="7686" max="7686" width="3.7109375" style="8" customWidth="1"/>
    <col min="7687" max="7687" width="3.42578125" style="8" customWidth="1"/>
    <col min="7688" max="7688" width="45.28515625" style="8" customWidth="1"/>
    <col min="7689" max="7689" width="7.42578125" style="8" customWidth="1"/>
    <col min="7690" max="7691" width="10.42578125" style="8" customWidth="1"/>
    <col min="7692" max="7692" width="7.28515625" style="8" customWidth="1"/>
    <col min="7693" max="7693" width="7.42578125" style="8" customWidth="1"/>
    <col min="7694" max="7694" width="6.7109375" style="8" customWidth="1"/>
    <col min="7695" max="7695" width="8.85546875" style="8" customWidth="1"/>
    <col min="7696" max="7938" width="8.85546875" style="8"/>
    <col min="7939" max="7939" width="0" style="8" hidden="1" customWidth="1"/>
    <col min="7940" max="7940" width="2.7109375" style="8" customWidth="1"/>
    <col min="7941" max="7941" width="3" style="8" customWidth="1"/>
    <col min="7942" max="7942" width="3.7109375" style="8" customWidth="1"/>
    <col min="7943" max="7943" width="3.42578125" style="8" customWidth="1"/>
    <col min="7944" max="7944" width="45.28515625" style="8" customWidth="1"/>
    <col min="7945" max="7945" width="7.42578125" style="8" customWidth="1"/>
    <col min="7946" max="7947" width="10.42578125" style="8" customWidth="1"/>
    <col min="7948" max="7948" width="7.28515625" style="8" customWidth="1"/>
    <col min="7949" max="7949" width="7.42578125" style="8" customWidth="1"/>
    <col min="7950" max="7950" width="6.7109375" style="8" customWidth="1"/>
    <col min="7951" max="7951" width="8.85546875" style="8" customWidth="1"/>
    <col min="7952" max="8194" width="8.85546875" style="8"/>
    <col min="8195" max="8195" width="0" style="8" hidden="1" customWidth="1"/>
    <col min="8196" max="8196" width="2.7109375" style="8" customWidth="1"/>
    <col min="8197" max="8197" width="3" style="8" customWidth="1"/>
    <col min="8198" max="8198" width="3.7109375" style="8" customWidth="1"/>
    <col min="8199" max="8199" width="3.42578125" style="8" customWidth="1"/>
    <col min="8200" max="8200" width="45.28515625" style="8" customWidth="1"/>
    <col min="8201" max="8201" width="7.42578125" style="8" customWidth="1"/>
    <col min="8202" max="8203" width="10.42578125" style="8" customWidth="1"/>
    <col min="8204" max="8204" width="7.28515625" style="8" customWidth="1"/>
    <col min="8205" max="8205" width="7.42578125" style="8" customWidth="1"/>
    <col min="8206" max="8206" width="6.7109375" style="8" customWidth="1"/>
    <col min="8207" max="8207" width="8.85546875" style="8" customWidth="1"/>
    <col min="8208" max="8450" width="8.85546875" style="8"/>
    <col min="8451" max="8451" width="0" style="8" hidden="1" customWidth="1"/>
    <col min="8452" max="8452" width="2.7109375" style="8" customWidth="1"/>
    <col min="8453" max="8453" width="3" style="8" customWidth="1"/>
    <col min="8454" max="8454" width="3.7109375" style="8" customWidth="1"/>
    <col min="8455" max="8455" width="3.42578125" style="8" customWidth="1"/>
    <col min="8456" max="8456" width="45.28515625" style="8" customWidth="1"/>
    <col min="8457" max="8457" width="7.42578125" style="8" customWidth="1"/>
    <col min="8458" max="8459" width="10.42578125" style="8" customWidth="1"/>
    <col min="8460" max="8460" width="7.28515625" style="8" customWidth="1"/>
    <col min="8461" max="8461" width="7.42578125" style="8" customWidth="1"/>
    <col min="8462" max="8462" width="6.7109375" style="8" customWidth="1"/>
    <col min="8463" max="8463" width="8.85546875" style="8" customWidth="1"/>
    <col min="8464" max="8706" width="8.85546875" style="8"/>
    <col min="8707" max="8707" width="0" style="8" hidden="1" customWidth="1"/>
    <col min="8708" max="8708" width="2.7109375" style="8" customWidth="1"/>
    <col min="8709" max="8709" width="3" style="8" customWidth="1"/>
    <col min="8710" max="8710" width="3.7109375" style="8" customWidth="1"/>
    <col min="8711" max="8711" width="3.42578125" style="8" customWidth="1"/>
    <col min="8712" max="8712" width="45.28515625" style="8" customWidth="1"/>
    <col min="8713" max="8713" width="7.42578125" style="8" customWidth="1"/>
    <col min="8714" max="8715" width="10.42578125" style="8" customWidth="1"/>
    <col min="8716" max="8716" width="7.28515625" style="8" customWidth="1"/>
    <col min="8717" max="8717" width="7.42578125" style="8" customWidth="1"/>
    <col min="8718" max="8718" width="6.7109375" style="8" customWidth="1"/>
    <col min="8719" max="8719" width="8.85546875" style="8" customWidth="1"/>
    <col min="8720" max="8962" width="8.85546875" style="8"/>
    <col min="8963" max="8963" width="0" style="8" hidden="1" customWidth="1"/>
    <col min="8964" max="8964" width="2.7109375" style="8" customWidth="1"/>
    <col min="8965" max="8965" width="3" style="8" customWidth="1"/>
    <col min="8966" max="8966" width="3.7109375" style="8" customWidth="1"/>
    <col min="8967" max="8967" width="3.42578125" style="8" customWidth="1"/>
    <col min="8968" max="8968" width="45.28515625" style="8" customWidth="1"/>
    <col min="8969" max="8969" width="7.42578125" style="8" customWidth="1"/>
    <col min="8970" max="8971" width="10.42578125" style="8" customWidth="1"/>
    <col min="8972" max="8972" width="7.28515625" style="8" customWidth="1"/>
    <col min="8973" max="8973" width="7.42578125" style="8" customWidth="1"/>
    <col min="8974" max="8974" width="6.7109375" style="8" customWidth="1"/>
    <col min="8975" max="8975" width="8.85546875" style="8" customWidth="1"/>
    <col min="8976" max="9218" width="8.85546875" style="8"/>
    <col min="9219" max="9219" width="0" style="8" hidden="1" customWidth="1"/>
    <col min="9220" max="9220" width="2.7109375" style="8" customWidth="1"/>
    <col min="9221" max="9221" width="3" style="8" customWidth="1"/>
    <col min="9222" max="9222" width="3.7109375" style="8" customWidth="1"/>
    <col min="9223" max="9223" width="3.42578125" style="8" customWidth="1"/>
    <col min="9224" max="9224" width="45.28515625" style="8" customWidth="1"/>
    <col min="9225" max="9225" width="7.42578125" style="8" customWidth="1"/>
    <col min="9226" max="9227" width="10.42578125" style="8" customWidth="1"/>
    <col min="9228" max="9228" width="7.28515625" style="8" customWidth="1"/>
    <col min="9229" max="9229" width="7.42578125" style="8" customWidth="1"/>
    <col min="9230" max="9230" width="6.7109375" style="8" customWidth="1"/>
    <col min="9231" max="9231" width="8.85546875" style="8" customWidth="1"/>
    <col min="9232" max="9474" width="8.85546875" style="8"/>
    <col min="9475" max="9475" width="0" style="8" hidden="1" customWidth="1"/>
    <col min="9476" max="9476" width="2.7109375" style="8" customWidth="1"/>
    <col min="9477" max="9477" width="3" style="8" customWidth="1"/>
    <col min="9478" max="9478" width="3.7109375" style="8" customWidth="1"/>
    <col min="9479" max="9479" width="3.42578125" style="8" customWidth="1"/>
    <col min="9480" max="9480" width="45.28515625" style="8" customWidth="1"/>
    <col min="9481" max="9481" width="7.42578125" style="8" customWidth="1"/>
    <col min="9482" max="9483" width="10.42578125" style="8" customWidth="1"/>
    <col min="9484" max="9484" width="7.28515625" style="8" customWidth="1"/>
    <col min="9485" max="9485" width="7.42578125" style="8" customWidth="1"/>
    <col min="9486" max="9486" width="6.7109375" style="8" customWidth="1"/>
    <col min="9487" max="9487" width="8.85546875" style="8" customWidth="1"/>
    <col min="9488" max="9730" width="8.85546875" style="8"/>
    <col min="9731" max="9731" width="0" style="8" hidden="1" customWidth="1"/>
    <col min="9732" max="9732" width="2.7109375" style="8" customWidth="1"/>
    <col min="9733" max="9733" width="3" style="8" customWidth="1"/>
    <col min="9734" max="9734" width="3.7109375" style="8" customWidth="1"/>
    <col min="9735" max="9735" width="3.42578125" style="8" customWidth="1"/>
    <col min="9736" max="9736" width="45.28515625" style="8" customWidth="1"/>
    <col min="9737" max="9737" width="7.42578125" style="8" customWidth="1"/>
    <col min="9738" max="9739" width="10.42578125" style="8" customWidth="1"/>
    <col min="9740" max="9740" width="7.28515625" style="8" customWidth="1"/>
    <col min="9741" max="9741" width="7.42578125" style="8" customWidth="1"/>
    <col min="9742" max="9742" width="6.7109375" style="8" customWidth="1"/>
    <col min="9743" max="9743" width="8.85546875" style="8" customWidth="1"/>
    <col min="9744" max="9986" width="8.85546875" style="8"/>
    <col min="9987" max="9987" width="0" style="8" hidden="1" customWidth="1"/>
    <col min="9988" max="9988" width="2.7109375" style="8" customWidth="1"/>
    <col min="9989" max="9989" width="3" style="8" customWidth="1"/>
    <col min="9990" max="9990" width="3.7109375" style="8" customWidth="1"/>
    <col min="9991" max="9991" width="3.42578125" style="8" customWidth="1"/>
    <col min="9992" max="9992" width="45.28515625" style="8" customWidth="1"/>
    <col min="9993" max="9993" width="7.42578125" style="8" customWidth="1"/>
    <col min="9994" max="9995" width="10.42578125" style="8" customWidth="1"/>
    <col min="9996" max="9996" width="7.28515625" style="8" customWidth="1"/>
    <col min="9997" max="9997" width="7.42578125" style="8" customWidth="1"/>
    <col min="9998" max="9998" width="6.7109375" style="8" customWidth="1"/>
    <col min="9999" max="9999" width="8.85546875" style="8" customWidth="1"/>
    <col min="10000" max="10242" width="8.85546875" style="8"/>
    <col min="10243" max="10243" width="0" style="8" hidden="1" customWidth="1"/>
    <col min="10244" max="10244" width="2.7109375" style="8" customWidth="1"/>
    <col min="10245" max="10245" width="3" style="8" customWidth="1"/>
    <col min="10246" max="10246" width="3.7109375" style="8" customWidth="1"/>
    <col min="10247" max="10247" width="3.42578125" style="8" customWidth="1"/>
    <col min="10248" max="10248" width="45.28515625" style="8" customWidth="1"/>
    <col min="10249" max="10249" width="7.42578125" style="8" customWidth="1"/>
    <col min="10250" max="10251" width="10.42578125" style="8" customWidth="1"/>
    <col min="10252" max="10252" width="7.28515625" style="8" customWidth="1"/>
    <col min="10253" max="10253" width="7.42578125" style="8" customWidth="1"/>
    <col min="10254" max="10254" width="6.7109375" style="8" customWidth="1"/>
    <col min="10255" max="10255" width="8.85546875" style="8" customWidth="1"/>
    <col min="10256" max="10498" width="8.85546875" style="8"/>
    <col min="10499" max="10499" width="0" style="8" hidden="1" customWidth="1"/>
    <col min="10500" max="10500" width="2.7109375" style="8" customWidth="1"/>
    <col min="10501" max="10501" width="3" style="8" customWidth="1"/>
    <col min="10502" max="10502" width="3.7109375" style="8" customWidth="1"/>
    <col min="10503" max="10503" width="3.42578125" style="8" customWidth="1"/>
    <col min="10504" max="10504" width="45.28515625" style="8" customWidth="1"/>
    <col min="10505" max="10505" width="7.42578125" style="8" customWidth="1"/>
    <col min="10506" max="10507" width="10.42578125" style="8" customWidth="1"/>
    <col min="10508" max="10508" width="7.28515625" style="8" customWidth="1"/>
    <col min="10509" max="10509" width="7.42578125" style="8" customWidth="1"/>
    <col min="10510" max="10510" width="6.7109375" style="8" customWidth="1"/>
    <col min="10511" max="10511" width="8.85546875" style="8" customWidth="1"/>
    <col min="10512" max="10754" width="8.85546875" style="8"/>
    <col min="10755" max="10755" width="0" style="8" hidden="1" customWidth="1"/>
    <col min="10756" max="10756" width="2.7109375" style="8" customWidth="1"/>
    <col min="10757" max="10757" width="3" style="8" customWidth="1"/>
    <col min="10758" max="10758" width="3.7109375" style="8" customWidth="1"/>
    <col min="10759" max="10759" width="3.42578125" style="8" customWidth="1"/>
    <col min="10760" max="10760" width="45.28515625" style="8" customWidth="1"/>
    <col min="10761" max="10761" width="7.42578125" style="8" customWidth="1"/>
    <col min="10762" max="10763" width="10.42578125" style="8" customWidth="1"/>
    <col min="10764" max="10764" width="7.28515625" style="8" customWidth="1"/>
    <col min="10765" max="10765" width="7.42578125" style="8" customWidth="1"/>
    <col min="10766" max="10766" width="6.7109375" style="8" customWidth="1"/>
    <col min="10767" max="10767" width="8.85546875" style="8" customWidth="1"/>
    <col min="10768" max="11010" width="8.85546875" style="8"/>
    <col min="11011" max="11011" width="0" style="8" hidden="1" customWidth="1"/>
    <col min="11012" max="11012" width="2.7109375" style="8" customWidth="1"/>
    <col min="11013" max="11013" width="3" style="8" customWidth="1"/>
    <col min="11014" max="11014" width="3.7109375" style="8" customWidth="1"/>
    <col min="11015" max="11015" width="3.42578125" style="8" customWidth="1"/>
    <col min="11016" max="11016" width="45.28515625" style="8" customWidth="1"/>
    <col min="11017" max="11017" width="7.42578125" style="8" customWidth="1"/>
    <col min="11018" max="11019" width="10.42578125" style="8" customWidth="1"/>
    <col min="11020" max="11020" width="7.28515625" style="8" customWidth="1"/>
    <col min="11021" max="11021" width="7.42578125" style="8" customWidth="1"/>
    <col min="11022" max="11022" width="6.7109375" style="8" customWidth="1"/>
    <col min="11023" max="11023" width="8.85546875" style="8" customWidth="1"/>
    <col min="11024" max="11266" width="8.85546875" style="8"/>
    <col min="11267" max="11267" width="0" style="8" hidden="1" customWidth="1"/>
    <col min="11268" max="11268" width="2.7109375" style="8" customWidth="1"/>
    <col min="11269" max="11269" width="3" style="8" customWidth="1"/>
    <col min="11270" max="11270" width="3.7109375" style="8" customWidth="1"/>
    <col min="11271" max="11271" width="3.42578125" style="8" customWidth="1"/>
    <col min="11272" max="11272" width="45.28515625" style="8" customWidth="1"/>
    <col min="11273" max="11273" width="7.42578125" style="8" customWidth="1"/>
    <col min="11274" max="11275" width="10.42578125" style="8" customWidth="1"/>
    <col min="11276" max="11276" width="7.28515625" style="8" customWidth="1"/>
    <col min="11277" max="11277" width="7.42578125" style="8" customWidth="1"/>
    <col min="11278" max="11278" width="6.7109375" style="8" customWidth="1"/>
    <col min="11279" max="11279" width="8.85546875" style="8" customWidth="1"/>
    <col min="11280" max="11522" width="8.85546875" style="8"/>
    <col min="11523" max="11523" width="0" style="8" hidden="1" customWidth="1"/>
    <col min="11524" max="11524" width="2.7109375" style="8" customWidth="1"/>
    <col min="11525" max="11525" width="3" style="8" customWidth="1"/>
    <col min="11526" max="11526" width="3.7109375" style="8" customWidth="1"/>
    <col min="11527" max="11527" width="3.42578125" style="8" customWidth="1"/>
    <col min="11528" max="11528" width="45.28515625" style="8" customWidth="1"/>
    <col min="11529" max="11529" width="7.42578125" style="8" customWidth="1"/>
    <col min="11530" max="11531" width="10.42578125" style="8" customWidth="1"/>
    <col min="11532" max="11532" width="7.28515625" style="8" customWidth="1"/>
    <col min="11533" max="11533" width="7.42578125" style="8" customWidth="1"/>
    <col min="11534" max="11534" width="6.7109375" style="8" customWidth="1"/>
    <col min="11535" max="11535" width="8.85546875" style="8" customWidth="1"/>
    <col min="11536" max="11778" width="8.85546875" style="8"/>
    <col min="11779" max="11779" width="0" style="8" hidden="1" customWidth="1"/>
    <col min="11780" max="11780" width="2.7109375" style="8" customWidth="1"/>
    <col min="11781" max="11781" width="3" style="8" customWidth="1"/>
    <col min="11782" max="11782" width="3.7109375" style="8" customWidth="1"/>
    <col min="11783" max="11783" width="3.42578125" style="8" customWidth="1"/>
    <col min="11784" max="11784" width="45.28515625" style="8" customWidth="1"/>
    <col min="11785" max="11785" width="7.42578125" style="8" customWidth="1"/>
    <col min="11786" max="11787" width="10.42578125" style="8" customWidth="1"/>
    <col min="11788" max="11788" width="7.28515625" style="8" customWidth="1"/>
    <col min="11789" max="11789" width="7.42578125" style="8" customWidth="1"/>
    <col min="11790" max="11790" width="6.7109375" style="8" customWidth="1"/>
    <col min="11791" max="11791" width="8.85546875" style="8" customWidth="1"/>
    <col min="11792" max="12034" width="8.85546875" style="8"/>
    <col min="12035" max="12035" width="0" style="8" hidden="1" customWidth="1"/>
    <col min="12036" max="12036" width="2.7109375" style="8" customWidth="1"/>
    <col min="12037" max="12037" width="3" style="8" customWidth="1"/>
    <col min="12038" max="12038" width="3.7109375" style="8" customWidth="1"/>
    <col min="12039" max="12039" width="3.42578125" style="8" customWidth="1"/>
    <col min="12040" max="12040" width="45.28515625" style="8" customWidth="1"/>
    <col min="12041" max="12041" width="7.42578125" style="8" customWidth="1"/>
    <col min="12042" max="12043" width="10.42578125" style="8" customWidth="1"/>
    <col min="12044" max="12044" width="7.28515625" style="8" customWidth="1"/>
    <col min="12045" max="12045" width="7.42578125" style="8" customWidth="1"/>
    <col min="12046" max="12046" width="6.7109375" style="8" customWidth="1"/>
    <col min="12047" max="12047" width="8.85546875" style="8" customWidth="1"/>
    <col min="12048" max="12290" width="8.85546875" style="8"/>
    <col min="12291" max="12291" width="0" style="8" hidden="1" customWidth="1"/>
    <col min="12292" max="12292" width="2.7109375" style="8" customWidth="1"/>
    <col min="12293" max="12293" width="3" style="8" customWidth="1"/>
    <col min="12294" max="12294" width="3.7109375" style="8" customWidth="1"/>
    <col min="12295" max="12295" width="3.42578125" style="8" customWidth="1"/>
    <col min="12296" max="12296" width="45.28515625" style="8" customWidth="1"/>
    <col min="12297" max="12297" width="7.42578125" style="8" customWidth="1"/>
    <col min="12298" max="12299" width="10.42578125" style="8" customWidth="1"/>
    <col min="12300" max="12300" width="7.28515625" style="8" customWidth="1"/>
    <col min="12301" max="12301" width="7.42578125" style="8" customWidth="1"/>
    <col min="12302" max="12302" width="6.7109375" style="8" customWidth="1"/>
    <col min="12303" max="12303" width="8.85546875" style="8" customWidth="1"/>
    <col min="12304" max="12546" width="8.85546875" style="8"/>
    <col min="12547" max="12547" width="0" style="8" hidden="1" customWidth="1"/>
    <col min="12548" max="12548" width="2.7109375" style="8" customWidth="1"/>
    <col min="12549" max="12549" width="3" style="8" customWidth="1"/>
    <col min="12550" max="12550" width="3.7109375" style="8" customWidth="1"/>
    <col min="12551" max="12551" width="3.42578125" style="8" customWidth="1"/>
    <col min="12552" max="12552" width="45.28515625" style="8" customWidth="1"/>
    <col min="12553" max="12553" width="7.42578125" style="8" customWidth="1"/>
    <col min="12554" max="12555" width="10.42578125" style="8" customWidth="1"/>
    <col min="12556" max="12556" width="7.28515625" style="8" customWidth="1"/>
    <col min="12557" max="12557" width="7.42578125" style="8" customWidth="1"/>
    <col min="12558" max="12558" width="6.7109375" style="8" customWidth="1"/>
    <col min="12559" max="12559" width="8.85546875" style="8" customWidth="1"/>
    <col min="12560" max="12802" width="8.85546875" style="8"/>
    <col min="12803" max="12803" width="0" style="8" hidden="1" customWidth="1"/>
    <col min="12804" max="12804" width="2.7109375" style="8" customWidth="1"/>
    <col min="12805" max="12805" width="3" style="8" customWidth="1"/>
    <col min="12806" max="12806" width="3.7109375" style="8" customWidth="1"/>
    <col min="12807" max="12807" width="3.42578125" style="8" customWidth="1"/>
    <col min="12808" max="12808" width="45.28515625" style="8" customWidth="1"/>
    <col min="12809" max="12809" width="7.42578125" style="8" customWidth="1"/>
    <col min="12810" max="12811" width="10.42578125" style="8" customWidth="1"/>
    <col min="12812" max="12812" width="7.28515625" style="8" customWidth="1"/>
    <col min="12813" max="12813" width="7.42578125" style="8" customWidth="1"/>
    <col min="12814" max="12814" width="6.7109375" style="8" customWidth="1"/>
    <col min="12815" max="12815" width="8.85546875" style="8" customWidth="1"/>
    <col min="12816" max="13058" width="8.85546875" style="8"/>
    <col min="13059" max="13059" width="0" style="8" hidden="1" customWidth="1"/>
    <col min="13060" max="13060" width="2.7109375" style="8" customWidth="1"/>
    <col min="13061" max="13061" width="3" style="8" customWidth="1"/>
    <col min="13062" max="13062" width="3.7109375" style="8" customWidth="1"/>
    <col min="13063" max="13063" width="3.42578125" style="8" customWidth="1"/>
    <col min="13064" max="13064" width="45.28515625" style="8" customWidth="1"/>
    <col min="13065" max="13065" width="7.42578125" style="8" customWidth="1"/>
    <col min="13066" max="13067" width="10.42578125" style="8" customWidth="1"/>
    <col min="13068" max="13068" width="7.28515625" style="8" customWidth="1"/>
    <col min="13069" max="13069" width="7.42578125" style="8" customWidth="1"/>
    <col min="13070" max="13070" width="6.7109375" style="8" customWidth="1"/>
    <col min="13071" max="13071" width="8.85546875" style="8" customWidth="1"/>
    <col min="13072" max="13314" width="8.85546875" style="8"/>
    <col min="13315" max="13315" width="0" style="8" hidden="1" customWidth="1"/>
    <col min="13316" max="13316" width="2.7109375" style="8" customWidth="1"/>
    <col min="13317" max="13317" width="3" style="8" customWidth="1"/>
    <col min="13318" max="13318" width="3.7109375" style="8" customWidth="1"/>
    <col min="13319" max="13319" width="3.42578125" style="8" customWidth="1"/>
    <col min="13320" max="13320" width="45.28515625" style="8" customWidth="1"/>
    <col min="13321" max="13321" width="7.42578125" style="8" customWidth="1"/>
    <col min="13322" max="13323" width="10.42578125" style="8" customWidth="1"/>
    <col min="13324" max="13324" width="7.28515625" style="8" customWidth="1"/>
    <col min="13325" max="13325" width="7.42578125" style="8" customWidth="1"/>
    <col min="13326" max="13326" width="6.7109375" style="8" customWidth="1"/>
    <col min="13327" max="13327" width="8.85546875" style="8" customWidth="1"/>
    <col min="13328" max="13570" width="8.85546875" style="8"/>
    <col min="13571" max="13571" width="0" style="8" hidden="1" customWidth="1"/>
    <col min="13572" max="13572" width="2.7109375" style="8" customWidth="1"/>
    <col min="13573" max="13573" width="3" style="8" customWidth="1"/>
    <col min="13574" max="13574" width="3.7109375" style="8" customWidth="1"/>
    <col min="13575" max="13575" width="3.42578125" style="8" customWidth="1"/>
    <col min="13576" max="13576" width="45.28515625" style="8" customWidth="1"/>
    <col min="13577" max="13577" width="7.42578125" style="8" customWidth="1"/>
    <col min="13578" max="13579" width="10.42578125" style="8" customWidth="1"/>
    <col min="13580" max="13580" width="7.28515625" style="8" customWidth="1"/>
    <col min="13581" max="13581" width="7.42578125" style="8" customWidth="1"/>
    <col min="13582" max="13582" width="6.7109375" style="8" customWidth="1"/>
    <col min="13583" max="13583" width="8.85546875" style="8" customWidth="1"/>
    <col min="13584" max="13826" width="8.85546875" style="8"/>
    <col min="13827" max="13827" width="0" style="8" hidden="1" customWidth="1"/>
    <col min="13828" max="13828" width="2.7109375" style="8" customWidth="1"/>
    <col min="13829" max="13829" width="3" style="8" customWidth="1"/>
    <col min="13830" max="13830" width="3.7109375" style="8" customWidth="1"/>
    <col min="13831" max="13831" width="3.42578125" style="8" customWidth="1"/>
    <col min="13832" max="13832" width="45.28515625" style="8" customWidth="1"/>
    <col min="13833" max="13833" width="7.42578125" style="8" customWidth="1"/>
    <col min="13834" max="13835" width="10.42578125" style="8" customWidth="1"/>
    <col min="13836" max="13836" width="7.28515625" style="8" customWidth="1"/>
    <col min="13837" max="13837" width="7.42578125" style="8" customWidth="1"/>
    <col min="13838" max="13838" width="6.7109375" style="8" customWidth="1"/>
    <col min="13839" max="13839" width="8.85546875" style="8" customWidth="1"/>
    <col min="13840" max="14082" width="8.85546875" style="8"/>
    <col min="14083" max="14083" width="0" style="8" hidden="1" customWidth="1"/>
    <col min="14084" max="14084" width="2.7109375" style="8" customWidth="1"/>
    <col min="14085" max="14085" width="3" style="8" customWidth="1"/>
    <col min="14086" max="14086" width="3.7109375" style="8" customWidth="1"/>
    <col min="14087" max="14087" width="3.42578125" style="8" customWidth="1"/>
    <col min="14088" max="14088" width="45.28515625" style="8" customWidth="1"/>
    <col min="14089" max="14089" width="7.42578125" style="8" customWidth="1"/>
    <col min="14090" max="14091" width="10.42578125" style="8" customWidth="1"/>
    <col min="14092" max="14092" width="7.28515625" style="8" customWidth="1"/>
    <col min="14093" max="14093" width="7.42578125" style="8" customWidth="1"/>
    <col min="14094" max="14094" width="6.7109375" style="8" customWidth="1"/>
    <col min="14095" max="14095" width="8.85546875" style="8" customWidth="1"/>
    <col min="14096" max="14338" width="8.85546875" style="8"/>
    <col min="14339" max="14339" width="0" style="8" hidden="1" customWidth="1"/>
    <col min="14340" max="14340" width="2.7109375" style="8" customWidth="1"/>
    <col min="14341" max="14341" width="3" style="8" customWidth="1"/>
    <col min="14342" max="14342" width="3.7109375" style="8" customWidth="1"/>
    <col min="14343" max="14343" width="3.42578125" style="8" customWidth="1"/>
    <col min="14344" max="14344" width="45.28515625" style="8" customWidth="1"/>
    <col min="14345" max="14345" width="7.42578125" style="8" customWidth="1"/>
    <col min="14346" max="14347" width="10.42578125" style="8" customWidth="1"/>
    <col min="14348" max="14348" width="7.28515625" style="8" customWidth="1"/>
    <col min="14349" max="14349" width="7.42578125" style="8" customWidth="1"/>
    <col min="14350" max="14350" width="6.7109375" style="8" customWidth="1"/>
    <col min="14351" max="14351" width="8.85546875" style="8" customWidth="1"/>
    <col min="14352" max="14594" width="8.85546875" style="8"/>
    <col min="14595" max="14595" width="0" style="8" hidden="1" customWidth="1"/>
    <col min="14596" max="14596" width="2.7109375" style="8" customWidth="1"/>
    <col min="14597" max="14597" width="3" style="8" customWidth="1"/>
    <col min="14598" max="14598" width="3.7109375" style="8" customWidth="1"/>
    <col min="14599" max="14599" width="3.42578125" style="8" customWidth="1"/>
    <col min="14600" max="14600" width="45.28515625" style="8" customWidth="1"/>
    <col min="14601" max="14601" width="7.42578125" style="8" customWidth="1"/>
    <col min="14602" max="14603" width="10.42578125" style="8" customWidth="1"/>
    <col min="14604" max="14604" width="7.28515625" style="8" customWidth="1"/>
    <col min="14605" max="14605" width="7.42578125" style="8" customWidth="1"/>
    <col min="14606" max="14606" width="6.7109375" style="8" customWidth="1"/>
    <col min="14607" max="14607" width="8.85546875" style="8" customWidth="1"/>
    <col min="14608" max="14850" width="8.85546875" style="8"/>
    <col min="14851" max="14851" width="0" style="8" hidden="1" customWidth="1"/>
    <col min="14852" max="14852" width="2.7109375" style="8" customWidth="1"/>
    <col min="14853" max="14853" width="3" style="8" customWidth="1"/>
    <col min="14854" max="14854" width="3.7109375" style="8" customWidth="1"/>
    <col min="14855" max="14855" width="3.42578125" style="8" customWidth="1"/>
    <col min="14856" max="14856" width="45.28515625" style="8" customWidth="1"/>
    <col min="14857" max="14857" width="7.42578125" style="8" customWidth="1"/>
    <col min="14858" max="14859" width="10.42578125" style="8" customWidth="1"/>
    <col min="14860" max="14860" width="7.28515625" style="8" customWidth="1"/>
    <col min="14861" max="14861" width="7.42578125" style="8" customWidth="1"/>
    <col min="14862" max="14862" width="6.7109375" style="8" customWidth="1"/>
    <col min="14863" max="14863" width="8.85546875" style="8" customWidth="1"/>
    <col min="14864" max="15106" width="8.85546875" style="8"/>
    <col min="15107" max="15107" width="0" style="8" hidden="1" customWidth="1"/>
    <col min="15108" max="15108" width="2.7109375" style="8" customWidth="1"/>
    <col min="15109" max="15109" width="3" style="8" customWidth="1"/>
    <col min="15110" max="15110" width="3.7109375" style="8" customWidth="1"/>
    <col min="15111" max="15111" width="3.42578125" style="8" customWidth="1"/>
    <col min="15112" max="15112" width="45.28515625" style="8" customWidth="1"/>
    <col min="15113" max="15113" width="7.42578125" style="8" customWidth="1"/>
    <col min="15114" max="15115" width="10.42578125" style="8" customWidth="1"/>
    <col min="15116" max="15116" width="7.28515625" style="8" customWidth="1"/>
    <col min="15117" max="15117" width="7.42578125" style="8" customWidth="1"/>
    <col min="15118" max="15118" width="6.7109375" style="8" customWidth="1"/>
    <col min="15119" max="15119" width="8.85546875" style="8" customWidth="1"/>
    <col min="15120" max="15362" width="8.85546875" style="8"/>
    <col min="15363" max="15363" width="0" style="8" hidden="1" customWidth="1"/>
    <col min="15364" max="15364" width="2.7109375" style="8" customWidth="1"/>
    <col min="15365" max="15365" width="3" style="8" customWidth="1"/>
    <col min="15366" max="15366" width="3.7109375" style="8" customWidth="1"/>
    <col min="15367" max="15367" width="3.42578125" style="8" customWidth="1"/>
    <col min="15368" max="15368" width="45.28515625" style="8" customWidth="1"/>
    <col min="15369" max="15369" width="7.42578125" style="8" customWidth="1"/>
    <col min="15370" max="15371" width="10.42578125" style="8" customWidth="1"/>
    <col min="15372" max="15372" width="7.28515625" style="8" customWidth="1"/>
    <col min="15373" max="15373" width="7.42578125" style="8" customWidth="1"/>
    <col min="15374" max="15374" width="6.7109375" style="8" customWidth="1"/>
    <col min="15375" max="15375" width="8.85546875" style="8" customWidth="1"/>
    <col min="15376" max="15618" width="8.85546875" style="8"/>
    <col min="15619" max="15619" width="0" style="8" hidden="1" customWidth="1"/>
    <col min="15620" max="15620" width="2.7109375" style="8" customWidth="1"/>
    <col min="15621" max="15621" width="3" style="8" customWidth="1"/>
    <col min="15622" max="15622" width="3.7109375" style="8" customWidth="1"/>
    <col min="15623" max="15623" width="3.42578125" style="8" customWidth="1"/>
    <col min="15624" max="15624" width="45.28515625" style="8" customWidth="1"/>
    <col min="15625" max="15625" width="7.42578125" style="8" customWidth="1"/>
    <col min="15626" max="15627" width="10.42578125" style="8" customWidth="1"/>
    <col min="15628" max="15628" width="7.28515625" style="8" customWidth="1"/>
    <col min="15629" max="15629" width="7.42578125" style="8" customWidth="1"/>
    <col min="15630" max="15630" width="6.7109375" style="8" customWidth="1"/>
    <col min="15631" max="15631" width="8.85546875" style="8" customWidth="1"/>
    <col min="15632" max="15874" width="8.85546875" style="8"/>
    <col min="15875" max="15875" width="0" style="8" hidden="1" customWidth="1"/>
    <col min="15876" max="15876" width="2.7109375" style="8" customWidth="1"/>
    <col min="15877" max="15877" width="3" style="8" customWidth="1"/>
    <col min="15878" max="15878" width="3.7109375" style="8" customWidth="1"/>
    <col min="15879" max="15879" width="3.42578125" style="8" customWidth="1"/>
    <col min="15880" max="15880" width="45.28515625" style="8" customWidth="1"/>
    <col min="15881" max="15881" width="7.42578125" style="8" customWidth="1"/>
    <col min="15882" max="15883" width="10.42578125" style="8" customWidth="1"/>
    <col min="15884" max="15884" width="7.28515625" style="8" customWidth="1"/>
    <col min="15885" max="15885" width="7.42578125" style="8" customWidth="1"/>
    <col min="15886" max="15886" width="6.7109375" style="8" customWidth="1"/>
    <col min="15887" max="15887" width="8.85546875" style="8" customWidth="1"/>
    <col min="15888" max="16130" width="8.85546875" style="8"/>
    <col min="16131" max="16131" width="0" style="8" hidden="1" customWidth="1"/>
    <col min="16132" max="16132" width="2.7109375" style="8" customWidth="1"/>
    <col min="16133" max="16133" width="3" style="8" customWidth="1"/>
    <col min="16134" max="16134" width="3.7109375" style="8" customWidth="1"/>
    <col min="16135" max="16135" width="3.42578125" style="8" customWidth="1"/>
    <col min="16136" max="16136" width="45.28515625" style="8" customWidth="1"/>
    <col min="16137" max="16137" width="7.42578125" style="8" customWidth="1"/>
    <col min="16138" max="16139" width="10.42578125" style="8" customWidth="1"/>
    <col min="16140" max="16140" width="7.28515625" style="8" customWidth="1"/>
    <col min="16141" max="16141" width="7.42578125" style="8" customWidth="1"/>
    <col min="16142" max="16142" width="6.7109375" style="8" customWidth="1"/>
    <col min="16143" max="16143" width="8.85546875" style="8" customWidth="1"/>
    <col min="16144" max="16384" width="8.85546875" style="8"/>
  </cols>
  <sheetData>
    <row r="1" spans="2:17" x14ac:dyDescent="0.25">
      <c r="B1" s="7" t="s">
        <v>106</v>
      </c>
    </row>
    <row r="2" spans="2:17" ht="12" customHeight="1" x14ac:dyDescent="0.25">
      <c r="B2" s="12" t="s">
        <v>107</v>
      </c>
      <c r="C2" s="12"/>
      <c r="D2" s="12"/>
      <c r="E2" s="12"/>
      <c r="F2" s="12"/>
      <c r="G2" s="13"/>
    </row>
    <row r="3" spans="2:17" ht="15" customHeight="1" x14ac:dyDescent="0.25">
      <c r="B3" s="12" t="s">
        <v>108</v>
      </c>
      <c r="C3" s="12"/>
      <c r="D3" s="12"/>
      <c r="E3" s="12">
        <v>15</v>
      </c>
    </row>
    <row r="4" spans="2:17" s="14" customFormat="1" ht="12.75" x14ac:dyDescent="0.2">
      <c r="B4" s="14" t="s">
        <v>109</v>
      </c>
      <c r="G4" s="15"/>
      <c r="I4" s="16"/>
      <c r="J4" s="224"/>
      <c r="K4" s="194"/>
      <c r="L4" s="194"/>
      <c r="M4" s="194"/>
      <c r="N4" s="251"/>
      <c r="O4" s="194"/>
      <c r="P4" s="251"/>
      <c r="Q4" s="194"/>
    </row>
    <row r="5" spans="2:17" s="14" customFormat="1" ht="12.75" x14ac:dyDescent="0.2">
      <c r="B5" s="17" t="s">
        <v>110</v>
      </c>
      <c r="C5" s="17"/>
      <c r="D5" s="17"/>
      <c r="E5" s="18"/>
      <c r="F5" s="17"/>
      <c r="G5" s="15"/>
      <c r="I5" s="16"/>
      <c r="J5" s="224"/>
      <c r="K5" s="194"/>
      <c r="L5" s="194"/>
      <c r="M5" s="194"/>
      <c r="N5" s="251"/>
      <c r="O5" s="194"/>
      <c r="P5" s="251"/>
      <c r="Q5" s="194"/>
    </row>
    <row r="6" spans="2:17" s="14" customFormat="1" ht="12.75" x14ac:dyDescent="0.2">
      <c r="B6" s="17"/>
      <c r="C6" s="17"/>
      <c r="D6" s="17"/>
      <c r="E6" s="18"/>
      <c r="F6" s="17"/>
      <c r="G6" s="15"/>
      <c r="I6" s="16"/>
      <c r="J6" s="224"/>
      <c r="K6" s="194"/>
      <c r="L6" s="194"/>
      <c r="M6" s="194"/>
      <c r="N6" s="251"/>
      <c r="O6" s="194"/>
      <c r="P6" s="251"/>
      <c r="Q6" s="194"/>
    </row>
    <row r="7" spans="2:17" x14ac:dyDescent="0.25">
      <c r="B7" s="340" t="s">
        <v>111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2:17" ht="13.5" customHeight="1" x14ac:dyDescent="0.25">
      <c r="B8" s="340" t="s">
        <v>112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</row>
    <row r="9" spans="2:17" ht="13.5" customHeight="1" x14ac:dyDescent="0.25">
      <c r="B9" s="340" t="s">
        <v>113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</row>
    <row r="10" spans="2:17" ht="13.5" customHeight="1" x14ac:dyDescent="0.25">
      <c r="B10" s="13"/>
      <c r="C10" s="13"/>
      <c r="D10" s="13"/>
      <c r="E10" s="13"/>
      <c r="F10" s="13"/>
      <c r="G10" s="13"/>
      <c r="H10" s="13"/>
      <c r="I10" s="13"/>
      <c r="J10" s="225"/>
      <c r="K10" s="6"/>
      <c r="L10" s="6"/>
      <c r="M10" s="6"/>
      <c r="N10" s="225"/>
      <c r="O10" s="6"/>
      <c r="P10" s="225"/>
    </row>
    <row r="11" spans="2:17" ht="17.25" customHeight="1" thickBot="1" x14ac:dyDescent="0.3">
      <c r="B11" s="11"/>
      <c r="C11" s="11"/>
      <c r="D11" s="11"/>
      <c r="E11" s="11"/>
      <c r="F11" s="11"/>
      <c r="G11" s="19"/>
      <c r="H11" s="11"/>
      <c r="I11" s="20"/>
      <c r="J11" s="226"/>
      <c r="K11" s="195"/>
      <c r="L11" s="6"/>
      <c r="M11" s="367" t="s">
        <v>98</v>
      </c>
      <c r="N11" s="367"/>
      <c r="O11" s="367"/>
    </row>
    <row r="12" spans="2:17" ht="37.5" customHeight="1" thickBot="1" x14ac:dyDescent="0.3">
      <c r="B12" s="361" t="s">
        <v>12</v>
      </c>
      <c r="C12" s="362"/>
      <c r="D12" s="362"/>
      <c r="E12" s="362"/>
      <c r="F12" s="363"/>
      <c r="G12" s="21"/>
      <c r="H12" s="4" t="s">
        <v>13</v>
      </c>
      <c r="I12" s="5" t="s">
        <v>301</v>
      </c>
      <c r="J12" s="227" t="s">
        <v>297</v>
      </c>
      <c r="K12" s="192" t="s">
        <v>114</v>
      </c>
      <c r="L12" s="22" t="s">
        <v>115</v>
      </c>
      <c r="M12" s="22" t="s">
        <v>97</v>
      </c>
      <c r="N12" s="252" t="s">
        <v>298</v>
      </c>
      <c r="O12" s="23" t="s">
        <v>116</v>
      </c>
      <c r="P12" s="267" t="s">
        <v>298</v>
      </c>
    </row>
    <row r="13" spans="2:17" ht="15.75" hidden="1" thickBot="1" x14ac:dyDescent="0.3">
      <c r="B13" s="24"/>
      <c r="C13" s="25"/>
      <c r="D13" s="25"/>
      <c r="E13" s="25"/>
      <c r="F13" s="26" t="s">
        <v>117</v>
      </c>
      <c r="G13" s="27"/>
      <c r="H13" s="28"/>
      <c r="I13" s="29"/>
      <c r="J13" s="228"/>
      <c r="K13" s="196"/>
      <c r="L13" s="197"/>
      <c r="M13" s="198"/>
      <c r="N13" s="253"/>
      <c r="O13" s="199"/>
      <c r="P13" s="268"/>
    </row>
    <row r="14" spans="2:17" x14ac:dyDescent="0.25">
      <c r="B14" s="30"/>
      <c r="C14" s="364" t="s">
        <v>118</v>
      </c>
      <c r="D14" s="365"/>
      <c r="E14" s="365"/>
      <c r="F14" s="366"/>
      <c r="G14" s="31"/>
      <c r="H14" s="32" t="s">
        <v>14</v>
      </c>
      <c r="I14" s="33">
        <f>I15+I31+I251</f>
        <v>2857</v>
      </c>
      <c r="J14" s="229">
        <f>J15+J31+J251</f>
        <v>200</v>
      </c>
      <c r="K14" s="34" t="e">
        <f>K15+K31</f>
        <v>#REF!</v>
      </c>
      <c r="L14" s="35" t="e">
        <f>L15+L31</f>
        <v>#REF!</v>
      </c>
      <c r="M14" s="35" t="e">
        <f>M15+M31</f>
        <v>#REF!</v>
      </c>
      <c r="N14" s="229">
        <f>N15+N31+N251</f>
        <v>143</v>
      </c>
      <c r="O14" s="36" t="e">
        <f>O15+O31</f>
        <v>#REF!</v>
      </c>
      <c r="P14" s="269">
        <f>P15+P31+P251</f>
        <v>57</v>
      </c>
    </row>
    <row r="15" spans="2:17" x14ac:dyDescent="0.25">
      <c r="B15" s="37"/>
      <c r="C15" s="38" t="s">
        <v>15</v>
      </c>
      <c r="D15" s="39"/>
      <c r="E15" s="39"/>
      <c r="F15" s="40"/>
      <c r="G15" s="41"/>
      <c r="H15" s="42" t="s">
        <v>16</v>
      </c>
      <c r="I15" s="43">
        <f t="shared" ref="I15:P15" si="0">+I28</f>
        <v>857</v>
      </c>
      <c r="J15" s="230">
        <f t="shared" si="0"/>
        <v>0</v>
      </c>
      <c r="K15" s="44">
        <f t="shared" si="0"/>
        <v>600</v>
      </c>
      <c r="L15" s="45">
        <f t="shared" si="0"/>
        <v>0</v>
      </c>
      <c r="M15" s="45">
        <f t="shared" si="0"/>
        <v>257</v>
      </c>
      <c r="N15" s="230">
        <f t="shared" si="0"/>
        <v>0</v>
      </c>
      <c r="O15" s="46">
        <f t="shared" si="0"/>
        <v>0</v>
      </c>
      <c r="P15" s="270">
        <f t="shared" si="0"/>
        <v>0</v>
      </c>
    </row>
    <row r="16" spans="2:17" hidden="1" x14ac:dyDescent="0.25">
      <c r="B16" s="37"/>
      <c r="C16" s="39"/>
      <c r="D16" s="38" t="s">
        <v>119</v>
      </c>
      <c r="E16" s="40"/>
      <c r="F16" s="40"/>
      <c r="G16" s="41"/>
      <c r="H16" s="42" t="s">
        <v>120</v>
      </c>
      <c r="I16" s="43">
        <f t="shared" ref="I16:K22" si="1">I17</f>
        <v>0</v>
      </c>
      <c r="J16" s="230">
        <f t="shared" si="1"/>
        <v>0</v>
      </c>
      <c r="K16" s="44">
        <f t="shared" si="1"/>
        <v>0</v>
      </c>
      <c r="L16" s="45">
        <f>L17</f>
        <v>0</v>
      </c>
      <c r="M16" s="45">
        <f>M17</f>
        <v>0</v>
      </c>
      <c r="N16" s="230">
        <f t="shared" ref="N16:P22" si="2">N17</f>
        <v>0</v>
      </c>
      <c r="O16" s="46">
        <f>O17</f>
        <v>0</v>
      </c>
      <c r="P16" s="270">
        <f t="shared" si="2"/>
        <v>0</v>
      </c>
    </row>
    <row r="17" spans="2:18" hidden="1" x14ac:dyDescent="0.25">
      <c r="B17" s="37"/>
      <c r="C17" s="39"/>
      <c r="D17" s="38"/>
      <c r="E17" s="38" t="s">
        <v>121</v>
      </c>
      <c r="F17" s="38" t="s">
        <v>122</v>
      </c>
      <c r="G17" s="47"/>
      <c r="H17" s="42" t="s">
        <v>123</v>
      </c>
      <c r="I17" s="43">
        <f t="shared" si="1"/>
        <v>0</v>
      </c>
      <c r="J17" s="230">
        <f t="shared" si="1"/>
        <v>0</v>
      </c>
      <c r="K17" s="44">
        <f t="shared" si="1"/>
        <v>0</v>
      </c>
      <c r="L17" s="45">
        <f>L18+L20</f>
        <v>0</v>
      </c>
      <c r="M17" s="45">
        <f>M18+M20</f>
        <v>0</v>
      </c>
      <c r="N17" s="230">
        <f t="shared" si="2"/>
        <v>0</v>
      </c>
      <c r="O17" s="46">
        <f>O18+O20</f>
        <v>0</v>
      </c>
      <c r="P17" s="270">
        <f t="shared" si="2"/>
        <v>0</v>
      </c>
    </row>
    <row r="18" spans="2:18" hidden="1" x14ac:dyDescent="0.25">
      <c r="B18" s="37"/>
      <c r="C18" s="39"/>
      <c r="D18" s="38"/>
      <c r="E18" s="40"/>
      <c r="F18" s="38" t="s">
        <v>124</v>
      </c>
      <c r="G18" s="47"/>
      <c r="H18" s="42" t="s">
        <v>125</v>
      </c>
      <c r="I18" s="43">
        <f t="shared" si="1"/>
        <v>0</v>
      </c>
      <c r="J18" s="230">
        <f t="shared" si="1"/>
        <v>0</v>
      </c>
      <c r="K18" s="44">
        <f t="shared" si="1"/>
        <v>0</v>
      </c>
      <c r="L18" s="45">
        <f>L19</f>
        <v>0</v>
      </c>
      <c r="M18" s="45">
        <f>M19</f>
        <v>0</v>
      </c>
      <c r="N18" s="230">
        <f t="shared" si="2"/>
        <v>0</v>
      </c>
      <c r="O18" s="46">
        <f>O19</f>
        <v>0</v>
      </c>
      <c r="P18" s="270">
        <f t="shared" si="2"/>
        <v>0</v>
      </c>
    </row>
    <row r="19" spans="2:18" hidden="1" x14ac:dyDescent="0.25">
      <c r="B19" s="48" t="s">
        <v>126</v>
      </c>
      <c r="C19" s="39"/>
      <c r="D19" s="38"/>
      <c r="E19" s="40"/>
      <c r="F19" s="40"/>
      <c r="G19" s="41"/>
      <c r="H19" s="49" t="s">
        <v>127</v>
      </c>
      <c r="I19" s="43">
        <f t="shared" si="1"/>
        <v>0</v>
      </c>
      <c r="J19" s="230">
        <f t="shared" si="1"/>
        <v>0</v>
      </c>
      <c r="K19" s="44">
        <f t="shared" si="1"/>
        <v>0</v>
      </c>
      <c r="L19" s="200"/>
      <c r="M19" s="200"/>
      <c r="N19" s="230">
        <f t="shared" si="2"/>
        <v>0</v>
      </c>
      <c r="O19" s="201"/>
      <c r="P19" s="270">
        <f t="shared" si="2"/>
        <v>0</v>
      </c>
    </row>
    <row r="20" spans="2:18" ht="6.75" hidden="1" customHeight="1" x14ac:dyDescent="0.25">
      <c r="B20" s="48"/>
      <c r="C20" s="39"/>
      <c r="D20" s="39"/>
      <c r="E20" s="39"/>
      <c r="F20" s="50" t="s">
        <v>128</v>
      </c>
      <c r="G20" s="51"/>
      <c r="H20" s="52" t="s">
        <v>129</v>
      </c>
      <c r="I20" s="43">
        <f t="shared" si="1"/>
        <v>0</v>
      </c>
      <c r="J20" s="230">
        <f t="shared" si="1"/>
        <v>0</v>
      </c>
      <c r="K20" s="44">
        <f t="shared" si="1"/>
        <v>0</v>
      </c>
      <c r="L20" s="45">
        <f>L22</f>
        <v>0</v>
      </c>
      <c r="M20" s="45">
        <f>M22</f>
        <v>0</v>
      </c>
      <c r="N20" s="230">
        <f t="shared" si="2"/>
        <v>0</v>
      </c>
      <c r="O20" s="46">
        <f>O22</f>
        <v>0</v>
      </c>
      <c r="P20" s="270">
        <f t="shared" si="2"/>
        <v>0</v>
      </c>
    </row>
    <row r="21" spans="2:18" ht="6.75" hidden="1" customHeight="1" x14ac:dyDescent="0.25">
      <c r="B21" s="48"/>
      <c r="C21" s="39"/>
      <c r="D21" s="39"/>
      <c r="E21" s="39"/>
      <c r="F21" s="50" t="s">
        <v>130</v>
      </c>
      <c r="G21" s="51"/>
      <c r="H21" s="52"/>
      <c r="I21" s="43">
        <f t="shared" si="1"/>
        <v>0</v>
      </c>
      <c r="J21" s="230">
        <f t="shared" si="1"/>
        <v>0</v>
      </c>
      <c r="K21" s="44">
        <f t="shared" si="1"/>
        <v>0</v>
      </c>
      <c r="L21" s="45"/>
      <c r="M21" s="45"/>
      <c r="N21" s="230">
        <f t="shared" si="2"/>
        <v>0</v>
      </c>
      <c r="O21" s="46"/>
      <c r="P21" s="270">
        <f t="shared" si="2"/>
        <v>0</v>
      </c>
    </row>
    <row r="22" spans="2:18" hidden="1" x14ac:dyDescent="0.25">
      <c r="B22" s="48" t="s">
        <v>131</v>
      </c>
      <c r="C22" s="39"/>
      <c r="D22" s="39"/>
      <c r="E22" s="39"/>
      <c r="F22" s="40"/>
      <c r="G22" s="41"/>
      <c r="H22" s="49" t="s">
        <v>132</v>
      </c>
      <c r="I22" s="43">
        <f t="shared" si="1"/>
        <v>0</v>
      </c>
      <c r="J22" s="230">
        <f t="shared" si="1"/>
        <v>0</v>
      </c>
      <c r="K22" s="44">
        <f t="shared" si="1"/>
        <v>0</v>
      </c>
      <c r="L22" s="200"/>
      <c r="M22" s="200"/>
      <c r="N22" s="230">
        <f t="shared" si="2"/>
        <v>0</v>
      </c>
      <c r="O22" s="201"/>
      <c r="P22" s="270">
        <f t="shared" si="2"/>
        <v>0</v>
      </c>
    </row>
    <row r="23" spans="2:18" x14ac:dyDescent="0.25">
      <c r="B23" s="48"/>
      <c r="C23" s="39"/>
      <c r="D23" s="38" t="s">
        <v>17</v>
      </c>
      <c r="E23" s="39"/>
      <c r="F23" s="40"/>
      <c r="G23" s="41"/>
      <c r="H23" s="53"/>
      <c r="I23" s="43"/>
      <c r="J23" s="230"/>
      <c r="K23" s="44"/>
      <c r="L23" s="45"/>
      <c r="M23" s="45"/>
      <c r="N23" s="230"/>
      <c r="O23" s="46"/>
      <c r="P23" s="270"/>
    </row>
    <row r="24" spans="2:18" hidden="1" x14ac:dyDescent="0.25">
      <c r="B24" s="48"/>
      <c r="C24" s="39"/>
      <c r="D24" s="38"/>
      <c r="E24" s="38" t="s">
        <v>133</v>
      </c>
      <c r="F24" s="38" t="s">
        <v>18</v>
      </c>
      <c r="G24" s="47"/>
      <c r="H24" s="53" t="s">
        <v>134</v>
      </c>
      <c r="I24" s="43">
        <f t="shared" ref="I24:P24" si="3">I25+I28</f>
        <v>857</v>
      </c>
      <c r="J24" s="230">
        <f t="shared" si="3"/>
        <v>0</v>
      </c>
      <c r="K24" s="44">
        <f t="shared" si="3"/>
        <v>600</v>
      </c>
      <c r="L24" s="45">
        <f t="shared" si="3"/>
        <v>0</v>
      </c>
      <c r="M24" s="45">
        <f t="shared" si="3"/>
        <v>257</v>
      </c>
      <c r="N24" s="230">
        <f t="shared" si="3"/>
        <v>0</v>
      </c>
      <c r="O24" s="46">
        <f t="shared" si="3"/>
        <v>0</v>
      </c>
      <c r="P24" s="270">
        <f t="shared" si="3"/>
        <v>0</v>
      </c>
    </row>
    <row r="25" spans="2:18" hidden="1" x14ac:dyDescent="0.25">
      <c r="B25" s="48"/>
      <c r="C25" s="39"/>
      <c r="D25" s="39"/>
      <c r="E25" s="39"/>
      <c r="F25" s="54" t="s">
        <v>135</v>
      </c>
      <c r="G25" s="55"/>
      <c r="H25" s="52" t="s">
        <v>136</v>
      </c>
      <c r="I25" s="43">
        <f t="shared" ref="I25:P25" si="4">I26</f>
        <v>0</v>
      </c>
      <c r="J25" s="230">
        <f t="shared" si="4"/>
        <v>0</v>
      </c>
      <c r="K25" s="44">
        <f t="shared" si="4"/>
        <v>0</v>
      </c>
      <c r="L25" s="45">
        <f t="shared" si="4"/>
        <v>0</v>
      </c>
      <c r="M25" s="45">
        <f t="shared" si="4"/>
        <v>0</v>
      </c>
      <c r="N25" s="230">
        <f t="shared" si="4"/>
        <v>0</v>
      </c>
      <c r="O25" s="46">
        <f t="shared" si="4"/>
        <v>0</v>
      </c>
      <c r="P25" s="270">
        <f t="shared" si="4"/>
        <v>0</v>
      </c>
    </row>
    <row r="26" spans="2:18" hidden="1" x14ac:dyDescent="0.25">
      <c r="B26" s="48" t="s">
        <v>137</v>
      </c>
      <c r="C26" s="39"/>
      <c r="D26" s="39"/>
      <c r="E26" s="39"/>
      <c r="F26" s="40"/>
      <c r="G26" s="41"/>
      <c r="H26" s="49" t="s">
        <v>138</v>
      </c>
      <c r="I26" s="56"/>
      <c r="J26" s="231"/>
      <c r="K26" s="202"/>
      <c r="L26" s="200"/>
      <c r="M26" s="200"/>
      <c r="N26" s="231"/>
      <c r="O26" s="201"/>
      <c r="P26" s="271"/>
    </row>
    <row r="27" spans="2:18" hidden="1" x14ac:dyDescent="0.25">
      <c r="B27" s="48" t="s">
        <v>139</v>
      </c>
      <c r="C27" s="39"/>
      <c r="D27" s="39"/>
      <c r="E27" s="39"/>
      <c r="F27" s="40"/>
      <c r="G27" s="41"/>
      <c r="H27" s="49" t="s">
        <v>140</v>
      </c>
      <c r="I27" s="56"/>
      <c r="J27" s="231"/>
      <c r="K27" s="202"/>
      <c r="L27" s="200"/>
      <c r="M27" s="200"/>
      <c r="N27" s="231"/>
      <c r="O27" s="201"/>
      <c r="P27" s="271"/>
    </row>
    <row r="28" spans="2:18" ht="18" customHeight="1" x14ac:dyDescent="0.25">
      <c r="B28" s="48"/>
      <c r="C28" s="39"/>
      <c r="D28" s="39"/>
      <c r="E28" s="39"/>
      <c r="F28" s="54" t="s">
        <v>19</v>
      </c>
      <c r="G28" s="55"/>
      <c r="H28" s="53" t="s">
        <v>20</v>
      </c>
      <c r="I28" s="43">
        <v>857</v>
      </c>
      <c r="J28" s="230">
        <f t="shared" ref="J28:P28" si="5">J29</f>
        <v>0</v>
      </c>
      <c r="K28" s="44">
        <v>600</v>
      </c>
      <c r="L28" s="45">
        <v>0</v>
      </c>
      <c r="M28" s="45">
        <v>257</v>
      </c>
      <c r="N28" s="230">
        <f t="shared" si="5"/>
        <v>0</v>
      </c>
      <c r="O28" s="46">
        <f t="shared" si="5"/>
        <v>0</v>
      </c>
      <c r="P28" s="270">
        <f t="shared" si="5"/>
        <v>0</v>
      </c>
    </row>
    <row r="29" spans="2:18" ht="18" customHeight="1" x14ac:dyDescent="0.25">
      <c r="B29" s="57" t="s">
        <v>141</v>
      </c>
      <c r="C29" s="58"/>
      <c r="D29" s="58"/>
      <c r="E29" s="58"/>
      <c r="F29" s="59"/>
      <c r="G29" s="41"/>
      <c r="H29" s="49" t="s">
        <v>21</v>
      </c>
      <c r="I29" s="56">
        <v>857</v>
      </c>
      <c r="J29" s="231"/>
      <c r="K29" s="202">
        <v>600</v>
      </c>
      <c r="L29" s="200">
        <v>0</v>
      </c>
      <c r="M29" s="200">
        <v>257</v>
      </c>
      <c r="N29" s="254"/>
      <c r="O29" s="201">
        <v>0</v>
      </c>
      <c r="P29" s="271"/>
    </row>
    <row r="30" spans="2:18" ht="18" customHeight="1" x14ac:dyDescent="0.25">
      <c r="B30" s="48"/>
      <c r="C30" s="368" t="s">
        <v>22</v>
      </c>
      <c r="D30" s="368"/>
      <c r="E30" s="368"/>
      <c r="F30" s="368"/>
      <c r="G30" s="60"/>
      <c r="H30" s="53" t="s">
        <v>23</v>
      </c>
      <c r="I30" s="43">
        <f t="shared" ref="I30:L30" si="6">I31</f>
        <v>2000</v>
      </c>
      <c r="J30" s="230">
        <f t="shared" si="6"/>
        <v>200</v>
      </c>
      <c r="K30" s="44" t="e">
        <f>K32-K28</f>
        <v>#REF!</v>
      </c>
      <c r="L30" s="45" t="e">
        <f t="shared" si="6"/>
        <v>#REF!</v>
      </c>
      <c r="M30" s="45" t="e">
        <f>M32-M28</f>
        <v>#REF!</v>
      </c>
      <c r="N30" s="230">
        <f>N32</f>
        <v>143</v>
      </c>
      <c r="O30" s="46" t="e">
        <f>O32-O28</f>
        <v>#REF!</v>
      </c>
      <c r="P30" s="270">
        <f>P32</f>
        <v>57</v>
      </c>
      <c r="Q30" s="203"/>
      <c r="R30" s="188"/>
    </row>
    <row r="31" spans="2:18" ht="18" customHeight="1" x14ac:dyDescent="0.25">
      <c r="B31" s="48" t="s">
        <v>24</v>
      </c>
      <c r="C31" s="39"/>
      <c r="D31" s="39"/>
      <c r="E31" s="39"/>
      <c r="F31" s="40"/>
      <c r="G31" s="41"/>
      <c r="H31" s="49" t="s">
        <v>25</v>
      </c>
      <c r="I31" s="56">
        <v>2000</v>
      </c>
      <c r="J31" s="231">
        <v>200</v>
      </c>
      <c r="K31" s="202" t="e">
        <f>K30</f>
        <v>#REF!</v>
      </c>
      <c r="L31" s="200" t="e">
        <f>L32-L28</f>
        <v>#REF!</v>
      </c>
      <c r="M31" s="200" t="e">
        <f>M30</f>
        <v>#REF!</v>
      </c>
      <c r="N31" s="230">
        <v>143</v>
      </c>
      <c r="O31" s="201" t="e">
        <f>O30</f>
        <v>#REF!</v>
      </c>
      <c r="P31" s="271">
        <f>P32</f>
        <v>57</v>
      </c>
    </row>
    <row r="32" spans="2:18" s="2" customFormat="1" ht="18" customHeight="1" x14ac:dyDescent="0.2">
      <c r="B32" s="61" t="s">
        <v>26</v>
      </c>
      <c r="C32" s="38"/>
      <c r="D32" s="38"/>
      <c r="E32" s="38"/>
      <c r="F32" s="38"/>
      <c r="G32" s="47" t="s">
        <v>142</v>
      </c>
      <c r="H32" s="53" t="s">
        <v>27</v>
      </c>
      <c r="I32" s="62" t="e">
        <f t="shared" ref="I32:P32" si="7">I33+I37</f>
        <v>#REF!</v>
      </c>
      <c r="J32" s="232">
        <v>200</v>
      </c>
      <c r="K32" s="63" t="e">
        <f t="shared" si="7"/>
        <v>#REF!</v>
      </c>
      <c r="L32" s="64" t="e">
        <f t="shared" si="7"/>
        <v>#REF!</v>
      </c>
      <c r="M32" s="64" t="e">
        <f t="shared" si="7"/>
        <v>#REF!</v>
      </c>
      <c r="N32" s="232">
        <v>143</v>
      </c>
      <c r="O32" s="65" t="e">
        <f t="shared" si="7"/>
        <v>#REF!</v>
      </c>
      <c r="P32" s="272">
        <f t="shared" si="7"/>
        <v>57</v>
      </c>
    </row>
    <row r="33" spans="2:17" s="2" customFormat="1" hidden="1" x14ac:dyDescent="0.25">
      <c r="B33" s="61"/>
      <c r="C33" s="38" t="s">
        <v>29</v>
      </c>
      <c r="D33" s="40"/>
      <c r="E33" s="40"/>
      <c r="F33" s="40"/>
      <c r="G33" s="41"/>
      <c r="H33" s="66" t="s">
        <v>30</v>
      </c>
      <c r="I33" s="67" t="e">
        <f t="shared" ref="I33:P33" si="8">I34+I35+I36</f>
        <v>#REF!</v>
      </c>
      <c r="J33" s="233">
        <f t="shared" si="8"/>
        <v>180</v>
      </c>
      <c r="K33" s="68" t="e">
        <f t="shared" si="8"/>
        <v>#REF!</v>
      </c>
      <c r="L33" s="69" t="e">
        <f t="shared" si="8"/>
        <v>#REF!</v>
      </c>
      <c r="M33" s="69" t="e">
        <f t="shared" si="8"/>
        <v>#REF!</v>
      </c>
      <c r="N33" s="233">
        <f t="shared" si="8"/>
        <v>123</v>
      </c>
      <c r="O33" s="70" t="e">
        <f t="shared" si="8"/>
        <v>#REF!</v>
      </c>
      <c r="P33" s="273">
        <f t="shared" si="8"/>
        <v>57</v>
      </c>
    </row>
    <row r="34" spans="2:17" s="2" customFormat="1" hidden="1" x14ac:dyDescent="0.25">
      <c r="B34" s="61"/>
      <c r="C34" s="40"/>
      <c r="D34" s="40" t="s">
        <v>31</v>
      </c>
      <c r="E34" s="40"/>
      <c r="F34" s="40"/>
      <c r="G34" s="41"/>
      <c r="H34" s="66" t="s">
        <v>32</v>
      </c>
      <c r="I34" s="67">
        <f t="shared" ref="I34:P34" si="9">I43</f>
        <v>2038</v>
      </c>
      <c r="J34" s="233">
        <f t="shared" si="9"/>
        <v>0</v>
      </c>
      <c r="K34" s="68">
        <f t="shared" si="9"/>
        <v>857</v>
      </c>
      <c r="L34" s="69">
        <f t="shared" si="9"/>
        <v>617</v>
      </c>
      <c r="M34" s="69">
        <f t="shared" si="9"/>
        <v>533</v>
      </c>
      <c r="N34" s="233">
        <f t="shared" si="9"/>
        <v>0</v>
      </c>
      <c r="O34" s="70">
        <f t="shared" si="9"/>
        <v>31</v>
      </c>
      <c r="P34" s="273">
        <f t="shared" si="9"/>
        <v>0</v>
      </c>
    </row>
    <row r="35" spans="2:17" s="2" customFormat="1" hidden="1" x14ac:dyDescent="0.25">
      <c r="B35" s="61"/>
      <c r="C35" s="38"/>
      <c r="D35" s="40" t="s">
        <v>42</v>
      </c>
      <c r="E35" s="40"/>
      <c r="F35" s="40"/>
      <c r="G35" s="41"/>
      <c r="H35" s="66" t="s">
        <v>143</v>
      </c>
      <c r="I35" s="67" t="e">
        <f t="shared" ref="I35:P35" si="10">I98</f>
        <v>#REF!</v>
      </c>
      <c r="J35" s="233">
        <f t="shared" si="10"/>
        <v>180</v>
      </c>
      <c r="K35" s="68" t="e">
        <f t="shared" si="10"/>
        <v>#REF!</v>
      </c>
      <c r="L35" s="69" t="e">
        <f t="shared" si="10"/>
        <v>#REF!</v>
      </c>
      <c r="M35" s="69" t="e">
        <f t="shared" si="10"/>
        <v>#REF!</v>
      </c>
      <c r="N35" s="233">
        <f t="shared" si="10"/>
        <v>123</v>
      </c>
      <c r="O35" s="70" t="e">
        <f t="shared" si="10"/>
        <v>#REF!</v>
      </c>
      <c r="P35" s="273">
        <f t="shared" si="10"/>
        <v>57</v>
      </c>
    </row>
    <row r="36" spans="2:17" s="2" customFormat="1" hidden="1" x14ac:dyDescent="0.25">
      <c r="B36" s="61"/>
      <c r="C36" s="38"/>
      <c r="D36" s="40" t="s">
        <v>83</v>
      </c>
      <c r="E36" s="40"/>
      <c r="F36" s="40"/>
      <c r="G36" s="41"/>
      <c r="H36" s="66" t="s">
        <v>144</v>
      </c>
      <c r="I36" s="67">
        <f t="shared" ref="I36:P36" si="11">I210</f>
        <v>63</v>
      </c>
      <c r="J36" s="233">
        <f t="shared" si="11"/>
        <v>0</v>
      </c>
      <c r="K36" s="68">
        <f t="shared" si="11"/>
        <v>63</v>
      </c>
      <c r="L36" s="69">
        <f t="shared" si="11"/>
        <v>0</v>
      </c>
      <c r="M36" s="69">
        <f t="shared" si="11"/>
        <v>0</v>
      </c>
      <c r="N36" s="233">
        <f t="shared" si="11"/>
        <v>0</v>
      </c>
      <c r="O36" s="70">
        <f t="shared" si="11"/>
        <v>0</v>
      </c>
      <c r="P36" s="273">
        <f t="shared" si="11"/>
        <v>0</v>
      </c>
    </row>
    <row r="37" spans="2:17" s="2" customFormat="1" hidden="1" x14ac:dyDescent="0.25">
      <c r="B37" s="61"/>
      <c r="C37" s="38"/>
      <c r="D37" s="40" t="s">
        <v>87</v>
      </c>
      <c r="E37" s="38"/>
      <c r="F37" s="38"/>
      <c r="G37" s="47"/>
      <c r="H37" s="66" t="s">
        <v>145</v>
      </c>
      <c r="I37" s="56" t="e">
        <f t="shared" ref="I37:P37" si="12">I232</f>
        <v>#REF!</v>
      </c>
      <c r="J37" s="231">
        <f t="shared" si="12"/>
        <v>20</v>
      </c>
      <c r="K37" s="202" t="e">
        <f t="shared" si="12"/>
        <v>#REF!</v>
      </c>
      <c r="L37" s="200" t="e">
        <f t="shared" si="12"/>
        <v>#REF!</v>
      </c>
      <c r="M37" s="200" t="e">
        <f t="shared" si="12"/>
        <v>#REF!</v>
      </c>
      <c r="N37" s="231">
        <f t="shared" si="12"/>
        <v>20</v>
      </c>
      <c r="O37" s="201" t="e">
        <f t="shared" si="12"/>
        <v>#REF!</v>
      </c>
      <c r="P37" s="271">
        <f t="shared" si="12"/>
        <v>0</v>
      </c>
    </row>
    <row r="38" spans="2:17" s="2" customFormat="1" hidden="1" x14ac:dyDescent="0.25">
      <c r="B38" s="61"/>
      <c r="C38" s="38"/>
      <c r="D38" s="40" t="s">
        <v>88</v>
      </c>
      <c r="E38" s="38"/>
      <c r="F38" s="38"/>
      <c r="G38" s="47"/>
      <c r="H38" s="66" t="s">
        <v>146</v>
      </c>
      <c r="I38" s="56" t="e">
        <f t="shared" ref="I38:P38" si="13">I234</f>
        <v>#REF!</v>
      </c>
      <c r="J38" s="231">
        <f t="shared" si="13"/>
        <v>0</v>
      </c>
      <c r="K38" s="202" t="e">
        <f t="shared" si="13"/>
        <v>#REF!</v>
      </c>
      <c r="L38" s="200" t="e">
        <f t="shared" si="13"/>
        <v>#REF!</v>
      </c>
      <c r="M38" s="200" t="e">
        <f t="shared" si="13"/>
        <v>#REF!</v>
      </c>
      <c r="N38" s="231">
        <f t="shared" si="13"/>
        <v>0</v>
      </c>
      <c r="O38" s="201" t="e">
        <f t="shared" si="13"/>
        <v>#REF!</v>
      </c>
      <c r="P38" s="271">
        <f t="shared" si="13"/>
        <v>0</v>
      </c>
    </row>
    <row r="39" spans="2:17" s="2" customFormat="1" ht="17.25" customHeight="1" x14ac:dyDescent="0.2">
      <c r="B39" s="61" t="s">
        <v>147</v>
      </c>
      <c r="C39" s="38"/>
      <c r="D39" s="38"/>
      <c r="E39" s="38"/>
      <c r="F39" s="38"/>
      <c r="G39" s="47" t="s">
        <v>142</v>
      </c>
      <c r="H39" s="53" t="s">
        <v>28</v>
      </c>
      <c r="I39" s="43" t="e">
        <f>I43+I98+I210+I232</f>
        <v>#REF!</v>
      </c>
      <c r="J39" s="230">
        <v>200</v>
      </c>
      <c r="K39" s="44" t="e">
        <f t="shared" ref="I39:P40" si="14">K41+K232</f>
        <v>#REF!</v>
      </c>
      <c r="L39" s="45" t="e">
        <f t="shared" si="14"/>
        <v>#REF!</v>
      </c>
      <c r="M39" s="45" t="e">
        <f t="shared" si="14"/>
        <v>#REF!</v>
      </c>
      <c r="N39" s="230">
        <f t="shared" si="14"/>
        <v>143</v>
      </c>
      <c r="O39" s="46" t="e">
        <f t="shared" si="14"/>
        <v>#REF!</v>
      </c>
      <c r="P39" s="270">
        <f t="shared" si="14"/>
        <v>57</v>
      </c>
    </row>
    <row r="40" spans="2:17" s="7" customFormat="1" ht="17.25" customHeight="1" x14ac:dyDescent="0.2">
      <c r="B40" s="369"/>
      <c r="C40" s="370"/>
      <c r="D40" s="370"/>
      <c r="E40" s="370"/>
      <c r="F40" s="371"/>
      <c r="G40" s="47" t="s">
        <v>148</v>
      </c>
      <c r="H40" s="53"/>
      <c r="I40" s="43" t="e">
        <f t="shared" si="14"/>
        <v>#REF!</v>
      </c>
      <c r="J40" s="230">
        <f>J39</f>
        <v>200</v>
      </c>
      <c r="K40" s="44" t="e">
        <f t="shared" si="14"/>
        <v>#REF!</v>
      </c>
      <c r="L40" s="45" t="e">
        <f t="shared" si="14"/>
        <v>#REF!</v>
      </c>
      <c r="M40" s="45" t="e">
        <f t="shared" si="14"/>
        <v>#REF!</v>
      </c>
      <c r="N40" s="230">
        <f t="shared" si="14"/>
        <v>143</v>
      </c>
      <c r="O40" s="46" t="e">
        <f t="shared" si="14"/>
        <v>#REF!</v>
      </c>
      <c r="P40" s="270">
        <f t="shared" si="14"/>
        <v>57</v>
      </c>
      <c r="Q40" s="2"/>
    </row>
    <row r="41" spans="2:17" ht="17.25" customHeight="1" x14ac:dyDescent="0.25">
      <c r="B41" s="71"/>
      <c r="C41" s="38" t="s">
        <v>29</v>
      </c>
      <c r="D41" s="40"/>
      <c r="E41" s="40"/>
      <c r="F41" s="40"/>
      <c r="G41" s="41" t="s">
        <v>142</v>
      </c>
      <c r="H41" s="53" t="s">
        <v>30</v>
      </c>
      <c r="I41" s="62" t="e">
        <f t="shared" ref="I41:P41" si="15">I43+I98+I210</f>
        <v>#REF!</v>
      </c>
      <c r="J41" s="232">
        <f>N41+P41</f>
        <v>180</v>
      </c>
      <c r="K41" s="63" t="e">
        <f t="shared" si="15"/>
        <v>#REF!</v>
      </c>
      <c r="L41" s="64" t="e">
        <f t="shared" si="15"/>
        <v>#REF!</v>
      </c>
      <c r="M41" s="64" t="e">
        <f t="shared" si="15"/>
        <v>#REF!</v>
      </c>
      <c r="N41" s="232">
        <f>N43+N98+N210</f>
        <v>123</v>
      </c>
      <c r="O41" s="65" t="e">
        <f t="shared" si="15"/>
        <v>#REF!</v>
      </c>
      <c r="P41" s="232">
        <f t="shared" si="15"/>
        <v>57</v>
      </c>
    </row>
    <row r="42" spans="2:17" ht="17.25" customHeight="1" x14ac:dyDescent="0.25">
      <c r="B42" s="71"/>
      <c r="C42" s="372"/>
      <c r="D42" s="370"/>
      <c r="E42" s="370"/>
      <c r="F42" s="371"/>
      <c r="G42" s="41" t="s">
        <v>148</v>
      </c>
      <c r="H42" s="72"/>
      <c r="I42" s="62" t="e">
        <f t="shared" ref="I42:P42" si="16">I44+I99+I215</f>
        <v>#REF!</v>
      </c>
      <c r="J42" s="232">
        <f>N42+P42</f>
        <v>180</v>
      </c>
      <c r="K42" s="63" t="e">
        <f t="shared" si="16"/>
        <v>#REF!</v>
      </c>
      <c r="L42" s="64" t="e">
        <f t="shared" si="16"/>
        <v>#REF!</v>
      </c>
      <c r="M42" s="64" t="e">
        <f t="shared" si="16"/>
        <v>#REF!</v>
      </c>
      <c r="N42" s="232">
        <f>N44+N99+N215</f>
        <v>123</v>
      </c>
      <c r="O42" s="65" t="e">
        <f t="shared" si="16"/>
        <v>#REF!</v>
      </c>
      <c r="P42" s="272">
        <f t="shared" si="16"/>
        <v>57</v>
      </c>
    </row>
    <row r="43" spans="2:17" ht="17.25" customHeight="1" x14ac:dyDescent="0.25">
      <c r="B43" s="71"/>
      <c r="C43" s="40"/>
      <c r="D43" s="38" t="s">
        <v>31</v>
      </c>
      <c r="E43" s="40"/>
      <c r="F43" s="40"/>
      <c r="G43" s="41" t="s">
        <v>142</v>
      </c>
      <c r="H43" s="53">
        <v>10</v>
      </c>
      <c r="I43" s="62">
        <f>I45+I71+I81</f>
        <v>2038</v>
      </c>
      <c r="J43" s="232"/>
      <c r="K43" s="62">
        <f t="shared" ref="K43:M44" si="17">K45+K71+K81</f>
        <v>857</v>
      </c>
      <c r="L43" s="62">
        <f t="shared" si="17"/>
        <v>617</v>
      </c>
      <c r="M43" s="62">
        <f t="shared" si="17"/>
        <v>533</v>
      </c>
      <c r="N43" s="255"/>
      <c r="O43" s="65">
        <f>+O45+O71+O81</f>
        <v>31</v>
      </c>
      <c r="P43" s="272"/>
    </row>
    <row r="44" spans="2:17" ht="17.25" customHeight="1" x14ac:dyDescent="0.25">
      <c r="B44" s="71"/>
      <c r="C44" s="358"/>
      <c r="D44" s="359"/>
      <c r="E44" s="359"/>
      <c r="F44" s="360"/>
      <c r="G44" s="41" t="s">
        <v>148</v>
      </c>
      <c r="H44" s="53"/>
      <c r="I44" s="62">
        <f>I46+I72+I82</f>
        <v>2038</v>
      </c>
      <c r="J44" s="232"/>
      <c r="K44" s="63">
        <f t="shared" si="17"/>
        <v>857</v>
      </c>
      <c r="L44" s="64">
        <f t="shared" si="17"/>
        <v>617</v>
      </c>
      <c r="M44" s="64">
        <f t="shared" si="17"/>
        <v>533</v>
      </c>
      <c r="N44" s="256"/>
      <c r="O44" s="65">
        <f>O46+O72+O82</f>
        <v>31</v>
      </c>
      <c r="P44" s="272"/>
    </row>
    <row r="45" spans="2:17" ht="17.25" customHeight="1" x14ac:dyDescent="0.25">
      <c r="B45" s="71"/>
      <c r="C45" s="11"/>
      <c r="D45" s="38" t="s">
        <v>33</v>
      </c>
      <c r="E45" s="40"/>
      <c r="F45" s="40"/>
      <c r="G45" s="47" t="s">
        <v>142</v>
      </c>
      <c r="H45" s="52" t="s">
        <v>34</v>
      </c>
      <c r="I45" s="62">
        <f>+K45+L45+M45+O45</f>
        <v>1972</v>
      </c>
      <c r="J45" s="232"/>
      <c r="K45" s="63">
        <f>+K47+K62+K64+K67+K69+K60</f>
        <v>838</v>
      </c>
      <c r="L45" s="63">
        <f>+L47+L62+L64+L67+L69+L60</f>
        <v>602</v>
      </c>
      <c r="M45" s="63">
        <f>+M47+M62+M64+M67+M69+M60</f>
        <v>501</v>
      </c>
      <c r="N45" s="255"/>
      <c r="O45" s="65">
        <f>+O47+O62+O64+O67+O69</f>
        <v>31</v>
      </c>
      <c r="P45" s="272"/>
    </row>
    <row r="46" spans="2:17" ht="17.25" customHeight="1" x14ac:dyDescent="0.25">
      <c r="B46" s="71"/>
      <c r="C46" s="11"/>
      <c r="D46" s="372"/>
      <c r="E46" s="370"/>
      <c r="F46" s="371"/>
      <c r="G46" s="47" t="s">
        <v>148</v>
      </c>
      <c r="H46" s="73"/>
      <c r="I46" s="62">
        <f>+I45</f>
        <v>1972</v>
      </c>
      <c r="J46" s="232"/>
      <c r="K46" s="63">
        <f>+K45</f>
        <v>838</v>
      </c>
      <c r="L46" s="63">
        <f>+L45</f>
        <v>602</v>
      </c>
      <c r="M46" s="63">
        <f t="shared" ref="M46:O46" si="18">+M45</f>
        <v>501</v>
      </c>
      <c r="N46" s="255"/>
      <c r="O46" s="65">
        <f t="shared" si="18"/>
        <v>31</v>
      </c>
      <c r="P46" s="272"/>
    </row>
    <row r="47" spans="2:17" ht="17.25" customHeight="1" x14ac:dyDescent="0.25">
      <c r="B47" s="71"/>
      <c r="C47" s="40"/>
      <c r="D47" s="40" t="s">
        <v>35</v>
      </c>
      <c r="E47" s="40"/>
      <c r="F47" s="40"/>
      <c r="G47" s="41" t="s">
        <v>142</v>
      </c>
      <c r="H47" s="74" t="s">
        <v>0</v>
      </c>
      <c r="I47" s="56">
        <f t="shared" ref="I47:I60" si="19">SUM(K47:O47)</f>
        <v>1579</v>
      </c>
      <c r="J47" s="231"/>
      <c r="K47" s="202">
        <v>662</v>
      </c>
      <c r="L47" s="202">
        <v>484</v>
      </c>
      <c r="M47" s="202">
        <v>433</v>
      </c>
      <c r="N47" s="257"/>
      <c r="O47" s="201">
        <v>0</v>
      </c>
      <c r="P47" s="271"/>
    </row>
    <row r="48" spans="2:17" hidden="1" x14ac:dyDescent="0.25">
      <c r="B48" s="71"/>
      <c r="C48" s="40"/>
      <c r="D48" s="40" t="s">
        <v>149</v>
      </c>
      <c r="E48" s="40"/>
      <c r="F48" s="40"/>
      <c r="G48" s="41"/>
      <c r="H48" s="74" t="s">
        <v>150</v>
      </c>
      <c r="I48" s="56">
        <f t="shared" si="19"/>
        <v>0</v>
      </c>
      <c r="J48" s="231"/>
      <c r="K48" s="202"/>
      <c r="L48" s="200"/>
      <c r="M48" s="200"/>
      <c r="N48" s="254"/>
      <c r="O48" s="201"/>
      <c r="P48" s="271"/>
    </row>
    <row r="49" spans="2:16" hidden="1" x14ac:dyDescent="0.25">
      <c r="B49" s="71"/>
      <c r="C49" s="40"/>
      <c r="D49" s="40" t="s">
        <v>151</v>
      </c>
      <c r="E49" s="40"/>
      <c r="F49" s="40"/>
      <c r="G49" s="41"/>
      <c r="H49" s="74" t="s">
        <v>152</v>
      </c>
      <c r="I49" s="56">
        <f t="shared" si="19"/>
        <v>0</v>
      </c>
      <c r="J49" s="231"/>
      <c r="K49" s="202"/>
      <c r="L49" s="200"/>
      <c r="M49" s="200"/>
      <c r="N49" s="254"/>
      <c r="O49" s="201"/>
      <c r="P49" s="271"/>
    </row>
    <row r="50" spans="2:16" hidden="1" x14ac:dyDescent="0.25">
      <c r="B50" s="71"/>
      <c r="C50" s="40"/>
      <c r="D50" s="40" t="s">
        <v>153</v>
      </c>
      <c r="E50" s="40"/>
      <c r="F50" s="40"/>
      <c r="G50" s="41"/>
      <c r="H50" s="74" t="s">
        <v>154</v>
      </c>
      <c r="I50" s="56">
        <f t="shared" si="19"/>
        <v>0</v>
      </c>
      <c r="J50" s="231"/>
      <c r="K50" s="202"/>
      <c r="L50" s="200"/>
      <c r="M50" s="200"/>
      <c r="N50" s="254"/>
      <c r="O50" s="201"/>
      <c r="P50" s="271"/>
    </row>
    <row r="51" spans="2:16" hidden="1" x14ac:dyDescent="0.25">
      <c r="B51" s="71"/>
      <c r="C51" s="40"/>
      <c r="D51" s="40" t="s">
        <v>155</v>
      </c>
      <c r="E51" s="40"/>
      <c r="F51" s="40"/>
      <c r="G51" s="41"/>
      <c r="H51" s="74" t="s">
        <v>156</v>
      </c>
      <c r="I51" s="56">
        <f t="shared" si="19"/>
        <v>0</v>
      </c>
      <c r="J51" s="231"/>
      <c r="K51" s="202"/>
      <c r="L51" s="200"/>
      <c r="M51" s="200"/>
      <c r="N51" s="254"/>
      <c r="O51" s="201"/>
      <c r="P51" s="271"/>
    </row>
    <row r="52" spans="2:16" hidden="1" x14ac:dyDescent="0.25">
      <c r="B52" s="71"/>
      <c r="C52" s="40"/>
      <c r="D52" s="40" t="s">
        <v>157</v>
      </c>
      <c r="E52" s="40"/>
      <c r="F52" s="40"/>
      <c r="G52" s="41"/>
      <c r="H52" s="74" t="s">
        <v>158</v>
      </c>
      <c r="I52" s="56">
        <f t="shared" si="19"/>
        <v>0</v>
      </c>
      <c r="J52" s="231"/>
      <c r="K52" s="202"/>
      <c r="L52" s="200"/>
      <c r="M52" s="200"/>
      <c r="N52" s="254"/>
      <c r="O52" s="201"/>
      <c r="P52" s="271"/>
    </row>
    <row r="53" spans="2:16" hidden="1" x14ac:dyDescent="0.25">
      <c r="B53" s="71"/>
      <c r="C53" s="40"/>
      <c r="D53" s="40" t="s">
        <v>159</v>
      </c>
      <c r="E53" s="40"/>
      <c r="F53" s="40"/>
      <c r="G53" s="41"/>
      <c r="H53" s="74" t="s">
        <v>160</v>
      </c>
      <c r="I53" s="56">
        <f t="shared" si="19"/>
        <v>0</v>
      </c>
      <c r="J53" s="231"/>
      <c r="K53" s="202"/>
      <c r="L53" s="200"/>
      <c r="M53" s="200"/>
      <c r="N53" s="254"/>
      <c r="O53" s="201"/>
      <c r="P53" s="271"/>
    </row>
    <row r="54" spans="2:16" hidden="1" x14ac:dyDescent="0.25">
      <c r="B54" s="71"/>
      <c r="C54" s="40"/>
      <c r="D54" s="40" t="s">
        <v>161</v>
      </c>
      <c r="E54" s="40"/>
      <c r="F54" s="40"/>
      <c r="G54" s="41"/>
      <c r="H54" s="74" t="s">
        <v>162</v>
      </c>
      <c r="I54" s="56">
        <f t="shared" si="19"/>
        <v>0</v>
      </c>
      <c r="J54" s="231"/>
      <c r="K54" s="202"/>
      <c r="L54" s="200"/>
      <c r="M54" s="200"/>
      <c r="N54" s="254"/>
      <c r="O54" s="201"/>
      <c r="P54" s="271"/>
    </row>
    <row r="55" spans="2:16" hidden="1" x14ac:dyDescent="0.25">
      <c r="B55" s="71"/>
      <c r="C55" s="40"/>
      <c r="D55" s="40" t="s">
        <v>163</v>
      </c>
      <c r="E55" s="40"/>
      <c r="F55" s="40"/>
      <c r="G55" s="41"/>
      <c r="H55" s="74" t="s">
        <v>164</v>
      </c>
      <c r="I55" s="56">
        <f t="shared" si="19"/>
        <v>0</v>
      </c>
      <c r="J55" s="231"/>
      <c r="K55" s="202"/>
      <c r="L55" s="200"/>
      <c r="M55" s="200"/>
      <c r="N55" s="254"/>
      <c r="O55" s="201"/>
      <c r="P55" s="271"/>
    </row>
    <row r="56" spans="2:16" x14ac:dyDescent="0.25">
      <c r="B56" s="71"/>
      <c r="C56" s="40"/>
      <c r="D56" s="358"/>
      <c r="E56" s="359"/>
      <c r="F56" s="360"/>
      <c r="G56" s="41" t="s">
        <v>148</v>
      </c>
      <c r="H56" s="74"/>
      <c r="I56" s="56">
        <f t="shared" si="19"/>
        <v>1579</v>
      </c>
      <c r="J56" s="231"/>
      <c r="K56" s="202">
        <f>+K47</f>
        <v>662</v>
      </c>
      <c r="L56" s="202">
        <f t="shared" ref="L56:O56" si="20">+L47</f>
        <v>484</v>
      </c>
      <c r="M56" s="202">
        <f t="shared" si="20"/>
        <v>433</v>
      </c>
      <c r="N56" s="257"/>
      <c r="O56" s="201">
        <f t="shared" si="20"/>
        <v>0</v>
      </c>
      <c r="P56" s="271"/>
    </row>
    <row r="57" spans="2:16" hidden="1" x14ac:dyDescent="0.25">
      <c r="B57" s="71"/>
      <c r="C57" s="40"/>
      <c r="D57" s="40" t="s">
        <v>165</v>
      </c>
      <c r="E57" s="40"/>
      <c r="F57" s="40"/>
      <c r="G57" s="41" t="s">
        <v>142</v>
      </c>
      <c r="H57" s="74" t="s">
        <v>166</v>
      </c>
      <c r="I57" s="56">
        <f t="shared" si="19"/>
        <v>0</v>
      </c>
      <c r="J57" s="231"/>
      <c r="K57" s="202"/>
      <c r="L57" s="200"/>
      <c r="M57" s="200"/>
      <c r="N57" s="254"/>
      <c r="O57" s="201"/>
      <c r="P57" s="271"/>
    </row>
    <row r="58" spans="2:16" hidden="1" x14ac:dyDescent="0.25">
      <c r="B58" s="71"/>
      <c r="C58" s="40"/>
      <c r="D58" s="40" t="s">
        <v>167</v>
      </c>
      <c r="E58" s="40"/>
      <c r="F58" s="40"/>
      <c r="G58" s="41"/>
      <c r="H58" s="74" t="s">
        <v>168</v>
      </c>
      <c r="I58" s="56">
        <f t="shared" si="19"/>
        <v>0</v>
      </c>
      <c r="J58" s="231"/>
      <c r="K58" s="202"/>
      <c r="L58" s="200"/>
      <c r="M58" s="200"/>
      <c r="N58" s="254"/>
      <c r="O58" s="201"/>
      <c r="P58" s="271"/>
    </row>
    <row r="59" spans="2:16" hidden="1" x14ac:dyDescent="0.25">
      <c r="B59" s="71"/>
      <c r="C59" s="40"/>
      <c r="D59" s="358"/>
      <c r="E59" s="359"/>
      <c r="F59" s="360"/>
      <c r="G59" s="41" t="s">
        <v>148</v>
      </c>
      <c r="H59" s="74"/>
      <c r="I59" s="56">
        <f t="shared" si="19"/>
        <v>0</v>
      </c>
      <c r="J59" s="231"/>
      <c r="K59" s="202"/>
      <c r="L59" s="200"/>
      <c r="M59" s="200"/>
      <c r="N59" s="254"/>
      <c r="O59" s="201"/>
      <c r="P59" s="271"/>
    </row>
    <row r="60" spans="2:16" x14ac:dyDescent="0.25">
      <c r="B60" s="71"/>
      <c r="C60" s="40"/>
      <c r="D60" s="40" t="s">
        <v>300</v>
      </c>
      <c r="E60" s="40"/>
      <c r="F60" s="40"/>
      <c r="G60" s="41" t="s">
        <v>142</v>
      </c>
      <c r="H60" s="189" t="s">
        <v>156</v>
      </c>
      <c r="I60" s="56">
        <f t="shared" si="19"/>
        <v>200</v>
      </c>
      <c r="J60" s="231"/>
      <c r="K60" s="202">
        <v>98</v>
      </c>
      <c r="L60" s="202">
        <v>73</v>
      </c>
      <c r="M60" s="202">
        <v>29</v>
      </c>
      <c r="N60" s="257"/>
      <c r="O60" s="201"/>
      <c r="P60" s="271"/>
    </row>
    <row r="61" spans="2:16" x14ac:dyDescent="0.25">
      <c r="B61" s="71"/>
      <c r="C61" s="40"/>
      <c r="D61" s="41"/>
      <c r="E61" s="186"/>
      <c r="F61" s="187"/>
      <c r="G61" s="41" t="s">
        <v>148</v>
      </c>
      <c r="H61" s="74"/>
      <c r="I61" s="56">
        <v>200</v>
      </c>
      <c r="J61" s="231"/>
      <c r="K61" s="202">
        <v>98</v>
      </c>
      <c r="L61" s="202">
        <v>73</v>
      </c>
      <c r="M61" s="202">
        <v>29</v>
      </c>
      <c r="N61" s="257"/>
      <c r="O61" s="201"/>
      <c r="P61" s="271"/>
    </row>
    <row r="62" spans="2:16" ht="18.75" customHeight="1" x14ac:dyDescent="0.25">
      <c r="B62" s="71"/>
      <c r="C62" s="40"/>
      <c r="D62" s="40" t="s">
        <v>36</v>
      </c>
      <c r="E62" s="40"/>
      <c r="F62" s="40"/>
      <c r="G62" s="41" t="s">
        <v>142</v>
      </c>
      <c r="H62" s="74" t="s">
        <v>2</v>
      </c>
      <c r="I62" s="56">
        <f t="shared" ref="I62:I70" si="21">SUM(K62:O62)</f>
        <v>81</v>
      </c>
      <c r="J62" s="231"/>
      <c r="K62" s="202">
        <v>20</v>
      </c>
      <c r="L62" s="202">
        <v>12</v>
      </c>
      <c r="M62" s="202">
        <v>18</v>
      </c>
      <c r="N62" s="257"/>
      <c r="O62" s="201">
        <v>31</v>
      </c>
      <c r="P62" s="271"/>
    </row>
    <row r="63" spans="2:16" ht="18.75" customHeight="1" x14ac:dyDescent="0.25">
      <c r="B63" s="71"/>
      <c r="C63" s="40"/>
      <c r="D63" s="358"/>
      <c r="E63" s="359"/>
      <c r="F63" s="360"/>
      <c r="G63" s="41" t="s">
        <v>148</v>
      </c>
      <c r="H63" s="74"/>
      <c r="I63" s="56">
        <f t="shared" si="21"/>
        <v>81</v>
      </c>
      <c r="J63" s="231"/>
      <c r="K63" s="202">
        <f>+K62</f>
        <v>20</v>
      </c>
      <c r="L63" s="202">
        <v>12</v>
      </c>
      <c r="M63" s="202">
        <v>18</v>
      </c>
      <c r="N63" s="257"/>
      <c r="O63" s="201">
        <v>31</v>
      </c>
      <c r="P63" s="271"/>
    </row>
    <row r="64" spans="2:16" ht="18.75" customHeight="1" x14ac:dyDescent="0.25">
      <c r="B64" s="71"/>
      <c r="C64" s="40"/>
      <c r="D64" s="40" t="s">
        <v>37</v>
      </c>
      <c r="E64" s="40"/>
      <c r="F64" s="40"/>
      <c r="G64" s="41" t="s">
        <v>142</v>
      </c>
      <c r="H64" s="74" t="s">
        <v>38</v>
      </c>
      <c r="I64" s="56">
        <f t="shared" si="21"/>
        <v>40</v>
      </c>
      <c r="J64" s="231"/>
      <c r="K64" s="202">
        <v>25</v>
      </c>
      <c r="L64" s="202">
        <v>10</v>
      </c>
      <c r="M64" s="202">
        <v>5</v>
      </c>
      <c r="N64" s="257"/>
      <c r="O64" s="201"/>
      <c r="P64" s="271"/>
    </row>
    <row r="65" spans="1:16" ht="13.5" hidden="1" customHeight="1" x14ac:dyDescent="0.25">
      <c r="B65" s="71"/>
      <c r="C65" s="40"/>
      <c r="D65" s="358"/>
      <c r="E65" s="359"/>
      <c r="F65" s="360"/>
      <c r="G65" s="41" t="s">
        <v>148</v>
      </c>
      <c r="H65" s="74"/>
      <c r="I65" s="56">
        <f t="shared" si="21"/>
        <v>40</v>
      </c>
      <c r="J65" s="231"/>
      <c r="K65" s="202">
        <f>+K64</f>
        <v>25</v>
      </c>
      <c r="L65" s="202">
        <f>+L64</f>
        <v>10</v>
      </c>
      <c r="M65" s="202">
        <f>+M64</f>
        <v>5</v>
      </c>
      <c r="N65" s="257"/>
      <c r="O65" s="201">
        <f>+O64</f>
        <v>0</v>
      </c>
      <c r="P65" s="271"/>
    </row>
    <row r="66" spans="1:16" ht="15.75" customHeight="1" thickBot="1" x14ac:dyDescent="0.3">
      <c r="B66" s="84"/>
      <c r="C66" s="105"/>
      <c r="D66" s="373"/>
      <c r="E66" s="374"/>
      <c r="F66" s="375"/>
      <c r="G66" s="85"/>
      <c r="H66" s="106"/>
      <c r="I66" s="86">
        <f t="shared" si="21"/>
        <v>40</v>
      </c>
      <c r="J66" s="234"/>
      <c r="K66" s="204">
        <f>+K64</f>
        <v>25</v>
      </c>
      <c r="L66" s="204">
        <f t="shared" ref="L66:O66" si="22">+L64</f>
        <v>10</v>
      </c>
      <c r="M66" s="204">
        <v>5</v>
      </c>
      <c r="N66" s="258"/>
      <c r="O66" s="205">
        <f t="shared" si="22"/>
        <v>0</v>
      </c>
      <c r="P66" s="274"/>
    </row>
    <row r="67" spans="1:16" ht="15.75" customHeight="1" x14ac:dyDescent="0.25">
      <c r="A67" s="148"/>
      <c r="B67" s="87"/>
      <c r="C67" s="89"/>
      <c r="D67" s="89" t="s">
        <v>99</v>
      </c>
      <c r="E67" s="89"/>
      <c r="F67" s="89"/>
      <c r="G67" s="31" t="s">
        <v>142</v>
      </c>
      <c r="H67" s="149" t="s">
        <v>102</v>
      </c>
      <c r="I67" s="146">
        <f t="shared" si="21"/>
        <v>56</v>
      </c>
      <c r="J67" s="231"/>
      <c r="K67" s="206">
        <v>23</v>
      </c>
      <c r="L67" s="207">
        <v>17</v>
      </c>
      <c r="M67" s="207">
        <v>16</v>
      </c>
      <c r="N67" s="259"/>
      <c r="O67" s="208"/>
      <c r="P67" s="275"/>
    </row>
    <row r="68" spans="1:16" ht="15.75" customHeight="1" x14ac:dyDescent="0.25">
      <c r="A68" s="150"/>
      <c r="B68" s="71"/>
      <c r="C68" s="40"/>
      <c r="D68" s="358"/>
      <c r="E68" s="359"/>
      <c r="F68" s="360"/>
      <c r="G68" s="41" t="s">
        <v>148</v>
      </c>
      <c r="H68" s="74"/>
      <c r="I68" s="56">
        <f t="shared" si="21"/>
        <v>56</v>
      </c>
      <c r="J68" s="231"/>
      <c r="K68" s="202">
        <f>+K67</f>
        <v>23</v>
      </c>
      <c r="L68" s="202">
        <f t="shared" ref="L68:O68" si="23">+L67</f>
        <v>17</v>
      </c>
      <c r="M68" s="202">
        <f t="shared" si="23"/>
        <v>16</v>
      </c>
      <c r="N68" s="257"/>
      <c r="O68" s="201">
        <f t="shared" si="23"/>
        <v>0</v>
      </c>
      <c r="P68" s="271"/>
    </row>
    <row r="69" spans="1:16" ht="15.75" customHeight="1" x14ac:dyDescent="0.25">
      <c r="A69" s="150"/>
      <c r="B69" s="71"/>
      <c r="C69" s="40"/>
      <c r="D69" s="40" t="s">
        <v>39</v>
      </c>
      <c r="E69" s="40"/>
      <c r="F69" s="40"/>
      <c r="G69" s="41" t="s">
        <v>142</v>
      </c>
      <c r="H69" s="74" t="s">
        <v>1</v>
      </c>
      <c r="I69" s="56">
        <f t="shared" si="21"/>
        <v>16</v>
      </c>
      <c r="J69" s="231"/>
      <c r="K69" s="202">
        <v>10</v>
      </c>
      <c r="L69" s="202">
        <v>6</v>
      </c>
      <c r="M69" s="202">
        <v>0</v>
      </c>
      <c r="N69" s="257"/>
      <c r="O69" s="201">
        <v>0</v>
      </c>
      <c r="P69" s="271"/>
    </row>
    <row r="70" spans="1:16" ht="15.75" customHeight="1" x14ac:dyDescent="0.25">
      <c r="A70" s="150"/>
      <c r="B70" s="71"/>
      <c r="C70" s="40"/>
      <c r="D70" s="358"/>
      <c r="E70" s="359"/>
      <c r="F70" s="360"/>
      <c r="G70" s="41" t="s">
        <v>148</v>
      </c>
      <c r="H70" s="74"/>
      <c r="I70" s="56">
        <f t="shared" si="21"/>
        <v>16</v>
      </c>
      <c r="J70" s="231"/>
      <c r="K70" s="202">
        <f>+K69</f>
        <v>10</v>
      </c>
      <c r="L70" s="202">
        <f t="shared" ref="L70:O70" si="24">+L69</f>
        <v>6</v>
      </c>
      <c r="M70" s="202">
        <f t="shared" si="24"/>
        <v>0</v>
      </c>
      <c r="N70" s="257"/>
      <c r="O70" s="201">
        <f t="shared" si="24"/>
        <v>0</v>
      </c>
      <c r="P70" s="271"/>
    </row>
    <row r="71" spans="1:16" ht="15.75" customHeight="1" x14ac:dyDescent="0.25">
      <c r="A71" s="150"/>
      <c r="B71" s="71"/>
      <c r="C71" s="38" t="s">
        <v>104</v>
      </c>
      <c r="D71" s="40"/>
      <c r="E71" s="40"/>
      <c r="F71" s="40"/>
      <c r="G71" s="47" t="s">
        <v>142</v>
      </c>
      <c r="H71" s="52" t="s">
        <v>105</v>
      </c>
      <c r="I71" s="43">
        <f t="shared" ref="I71:O72" si="25">+I78</f>
        <v>24</v>
      </c>
      <c r="J71" s="230"/>
      <c r="K71" s="44">
        <f t="shared" si="25"/>
        <v>0</v>
      </c>
      <c r="L71" s="45">
        <v>0</v>
      </c>
      <c r="M71" s="45">
        <v>24</v>
      </c>
      <c r="N71" s="260"/>
      <c r="O71" s="46">
        <f t="shared" si="25"/>
        <v>0</v>
      </c>
      <c r="P71" s="270"/>
    </row>
    <row r="72" spans="1:16" ht="15.75" customHeight="1" x14ac:dyDescent="0.25">
      <c r="A72" s="150"/>
      <c r="B72" s="71"/>
      <c r="C72" s="38"/>
      <c r="D72" s="372"/>
      <c r="E72" s="370"/>
      <c r="F72" s="371"/>
      <c r="G72" s="47" t="s">
        <v>148</v>
      </c>
      <c r="H72" s="52"/>
      <c r="I72" s="43">
        <f t="shared" si="25"/>
        <v>24</v>
      </c>
      <c r="J72" s="230"/>
      <c r="K72" s="44">
        <f t="shared" si="25"/>
        <v>0</v>
      </c>
      <c r="L72" s="45">
        <v>0</v>
      </c>
      <c r="M72" s="45">
        <v>24</v>
      </c>
      <c r="N72" s="260"/>
      <c r="O72" s="46">
        <f t="shared" si="25"/>
        <v>0</v>
      </c>
      <c r="P72" s="270"/>
    </row>
    <row r="73" spans="1:16" hidden="1" x14ac:dyDescent="0.25">
      <c r="A73" s="150"/>
      <c r="B73" s="71"/>
      <c r="C73" s="40"/>
      <c r="D73" s="40" t="s">
        <v>169</v>
      </c>
      <c r="E73" s="40"/>
      <c r="F73" s="40"/>
      <c r="G73" s="41"/>
      <c r="H73" s="74" t="s">
        <v>170</v>
      </c>
      <c r="I73" s="56"/>
      <c r="J73" s="231"/>
      <c r="K73" s="202"/>
      <c r="L73" s="200"/>
      <c r="M73" s="200"/>
      <c r="N73" s="254"/>
      <c r="O73" s="201"/>
      <c r="P73" s="271"/>
    </row>
    <row r="74" spans="1:16" hidden="1" x14ac:dyDescent="0.25">
      <c r="A74" s="150"/>
      <c r="B74" s="71"/>
      <c r="C74" s="40"/>
      <c r="D74" s="40" t="s">
        <v>171</v>
      </c>
      <c r="E74" s="40"/>
      <c r="F74" s="40"/>
      <c r="G74" s="41"/>
      <c r="H74" s="74" t="s">
        <v>172</v>
      </c>
      <c r="I74" s="56"/>
      <c r="J74" s="231"/>
      <c r="K74" s="202"/>
      <c r="L74" s="200"/>
      <c r="M74" s="200"/>
      <c r="N74" s="254"/>
      <c r="O74" s="201"/>
      <c r="P74" s="271"/>
    </row>
    <row r="75" spans="1:16" hidden="1" x14ac:dyDescent="0.25">
      <c r="A75" s="150"/>
      <c r="B75" s="71"/>
      <c r="C75" s="40"/>
      <c r="D75" s="40" t="s">
        <v>173</v>
      </c>
      <c r="E75" s="40"/>
      <c r="F75" s="40"/>
      <c r="G75" s="41"/>
      <c r="H75" s="74" t="s">
        <v>174</v>
      </c>
      <c r="I75" s="56"/>
      <c r="J75" s="231"/>
      <c r="K75" s="202"/>
      <c r="L75" s="200"/>
      <c r="M75" s="200"/>
      <c r="N75" s="254"/>
      <c r="O75" s="201"/>
      <c r="P75" s="271"/>
    </row>
    <row r="76" spans="1:16" hidden="1" x14ac:dyDescent="0.25">
      <c r="A76" s="150"/>
      <c r="B76" s="71"/>
      <c r="C76" s="40"/>
      <c r="D76" s="40" t="s">
        <v>175</v>
      </c>
      <c r="E76" s="40"/>
      <c r="F76" s="40"/>
      <c r="G76" s="41"/>
      <c r="H76" s="74" t="s">
        <v>176</v>
      </c>
      <c r="I76" s="56"/>
      <c r="J76" s="231"/>
      <c r="K76" s="202"/>
      <c r="L76" s="200"/>
      <c r="M76" s="200"/>
      <c r="N76" s="254"/>
      <c r="O76" s="201"/>
      <c r="P76" s="271"/>
    </row>
    <row r="77" spans="1:16" hidden="1" x14ac:dyDescent="0.25">
      <c r="A77" s="150"/>
      <c r="B77" s="71"/>
      <c r="C77" s="40"/>
      <c r="D77" s="40" t="s">
        <v>177</v>
      </c>
      <c r="E77" s="40"/>
      <c r="F77" s="40"/>
      <c r="G77" s="41"/>
      <c r="H77" s="74" t="s">
        <v>178</v>
      </c>
      <c r="I77" s="56"/>
      <c r="J77" s="231"/>
      <c r="K77" s="202"/>
      <c r="L77" s="200"/>
      <c r="M77" s="200"/>
      <c r="N77" s="254"/>
      <c r="O77" s="201"/>
      <c r="P77" s="271"/>
    </row>
    <row r="78" spans="1:16" ht="19.5" customHeight="1" x14ac:dyDescent="0.25">
      <c r="A78" s="150"/>
      <c r="B78" s="71"/>
      <c r="C78" s="40"/>
      <c r="D78" s="40" t="s">
        <v>103</v>
      </c>
      <c r="E78" s="40"/>
      <c r="F78" s="40"/>
      <c r="G78" s="41" t="s">
        <v>142</v>
      </c>
      <c r="H78" s="74" t="s">
        <v>95</v>
      </c>
      <c r="I78" s="56">
        <f t="shared" ref="I78:I79" si="26">SUM(K78:O78)</f>
        <v>24</v>
      </c>
      <c r="J78" s="231"/>
      <c r="K78" s="202">
        <v>0</v>
      </c>
      <c r="L78" s="200">
        <v>0</v>
      </c>
      <c r="M78" s="200">
        <v>24</v>
      </c>
      <c r="N78" s="254"/>
      <c r="O78" s="201">
        <v>0</v>
      </c>
      <c r="P78" s="271"/>
    </row>
    <row r="79" spans="1:16" ht="19.5" customHeight="1" x14ac:dyDescent="0.25">
      <c r="A79" s="150"/>
      <c r="B79" s="71"/>
      <c r="C79" s="40"/>
      <c r="D79" s="358"/>
      <c r="E79" s="359"/>
      <c r="F79" s="360"/>
      <c r="G79" s="41" t="s">
        <v>148</v>
      </c>
      <c r="H79" s="74"/>
      <c r="I79" s="56">
        <f t="shared" si="26"/>
        <v>24</v>
      </c>
      <c r="J79" s="231"/>
      <c r="K79" s="202">
        <v>0</v>
      </c>
      <c r="L79" s="200">
        <v>0</v>
      </c>
      <c r="M79" s="200">
        <v>24</v>
      </c>
      <c r="N79" s="254"/>
      <c r="O79" s="201">
        <v>0</v>
      </c>
      <c r="P79" s="271"/>
    </row>
    <row r="80" spans="1:16" hidden="1" x14ac:dyDescent="0.25">
      <c r="A80" s="150"/>
      <c r="B80" s="71"/>
      <c r="C80" s="40"/>
      <c r="D80" s="40" t="s">
        <v>179</v>
      </c>
      <c r="E80" s="40"/>
      <c r="F80" s="40"/>
      <c r="G80" s="41"/>
      <c r="H80" s="74" t="s">
        <v>180</v>
      </c>
      <c r="I80" s="56"/>
      <c r="J80" s="231"/>
      <c r="K80" s="202"/>
      <c r="L80" s="200"/>
      <c r="M80" s="200"/>
      <c r="N80" s="254"/>
      <c r="O80" s="201"/>
      <c r="P80" s="271"/>
    </row>
    <row r="81" spans="1:16" ht="17.25" customHeight="1" x14ac:dyDescent="0.25">
      <c r="A81" s="150"/>
      <c r="B81" s="71"/>
      <c r="C81" s="376" t="s">
        <v>40</v>
      </c>
      <c r="D81" s="377"/>
      <c r="E81" s="377"/>
      <c r="F81" s="378"/>
      <c r="G81" s="75" t="s">
        <v>142</v>
      </c>
      <c r="H81" s="52" t="s">
        <v>41</v>
      </c>
      <c r="I81" s="76">
        <f>I83+I85+I87+I89+I91+I93+I94+I96</f>
        <v>42</v>
      </c>
      <c r="J81" s="235"/>
      <c r="K81" s="77">
        <f>K83+K85+K87+K89+K91+K93+K94+K96</f>
        <v>19</v>
      </c>
      <c r="L81" s="77">
        <f t="shared" ref="L81:O82" si="27">L83+L85+L87+L89+L91+L93+L94+L96</f>
        <v>15</v>
      </c>
      <c r="M81" s="77">
        <f t="shared" si="27"/>
        <v>8</v>
      </c>
      <c r="N81" s="261"/>
      <c r="O81" s="78">
        <f t="shared" si="27"/>
        <v>0</v>
      </c>
      <c r="P81" s="276"/>
    </row>
    <row r="82" spans="1:16" ht="17.25" customHeight="1" x14ac:dyDescent="0.25">
      <c r="A82" s="150"/>
      <c r="B82" s="71"/>
      <c r="C82" s="79"/>
      <c r="D82" s="80"/>
      <c r="E82" s="80"/>
      <c r="F82" s="81"/>
      <c r="G82" s="75" t="s">
        <v>148</v>
      </c>
      <c r="H82" s="73"/>
      <c r="I82" s="76">
        <f>I84+I86+I88+I90+I92+I94+I95+I97</f>
        <v>42</v>
      </c>
      <c r="J82" s="235"/>
      <c r="K82" s="77">
        <f>K84+K86+K88+K90+K92+K94+K95+K97</f>
        <v>19</v>
      </c>
      <c r="L82" s="77">
        <f t="shared" si="27"/>
        <v>15</v>
      </c>
      <c r="M82" s="77">
        <f t="shared" si="27"/>
        <v>8</v>
      </c>
      <c r="N82" s="261"/>
      <c r="O82" s="78">
        <f t="shared" si="27"/>
        <v>0</v>
      </c>
      <c r="P82" s="276"/>
    </row>
    <row r="83" spans="1:16" ht="15.75" hidden="1" customHeight="1" x14ac:dyDescent="0.25">
      <c r="A83" s="150"/>
      <c r="B83" s="71"/>
      <c r="C83" s="40"/>
      <c r="D83" s="40" t="s">
        <v>3</v>
      </c>
      <c r="E83" s="40"/>
      <c r="F83" s="40"/>
      <c r="G83" s="41" t="s">
        <v>142</v>
      </c>
      <c r="H83" s="74" t="s">
        <v>4</v>
      </c>
      <c r="I83" s="56">
        <f t="shared" ref="I83:I97" si="28">SUM(K83:O83)</f>
        <v>0</v>
      </c>
      <c r="J83" s="231"/>
      <c r="K83" s="202"/>
      <c r="L83" s="200"/>
      <c r="M83" s="200"/>
      <c r="N83" s="254"/>
      <c r="O83" s="201"/>
      <c r="P83" s="271"/>
    </row>
    <row r="84" spans="1:16" ht="15.75" hidden="1" customHeight="1" x14ac:dyDescent="0.25">
      <c r="A84" s="150"/>
      <c r="B84" s="71"/>
      <c r="C84" s="40"/>
      <c r="D84" s="358"/>
      <c r="E84" s="359"/>
      <c r="F84" s="360"/>
      <c r="G84" s="41" t="s">
        <v>148</v>
      </c>
      <c r="H84" s="74"/>
      <c r="I84" s="56">
        <f t="shared" si="28"/>
        <v>0</v>
      </c>
      <c r="J84" s="231"/>
      <c r="K84" s="202"/>
      <c r="L84" s="200"/>
      <c r="M84" s="200"/>
      <c r="N84" s="254"/>
      <c r="O84" s="201"/>
      <c r="P84" s="271"/>
    </row>
    <row r="85" spans="1:16" ht="15.75" hidden="1" customHeight="1" x14ac:dyDescent="0.25">
      <c r="A85" s="150"/>
      <c r="B85" s="71"/>
      <c r="C85" s="40"/>
      <c r="D85" s="40" t="s">
        <v>5</v>
      </c>
      <c r="E85" s="40"/>
      <c r="F85" s="40"/>
      <c r="G85" s="41" t="s">
        <v>142</v>
      </c>
      <c r="H85" s="74" t="s">
        <v>6</v>
      </c>
      <c r="I85" s="56">
        <f t="shared" si="28"/>
        <v>0</v>
      </c>
      <c r="J85" s="231"/>
      <c r="K85" s="202"/>
      <c r="L85" s="200"/>
      <c r="M85" s="200"/>
      <c r="N85" s="254"/>
      <c r="O85" s="201"/>
      <c r="P85" s="271"/>
    </row>
    <row r="86" spans="1:16" ht="15.75" hidden="1" customHeight="1" x14ac:dyDescent="0.25">
      <c r="A86" s="150"/>
      <c r="B86" s="71"/>
      <c r="C86" s="40"/>
      <c r="D86" s="358"/>
      <c r="E86" s="359"/>
      <c r="F86" s="360"/>
      <c r="G86" s="41" t="s">
        <v>148</v>
      </c>
      <c r="H86" s="74"/>
      <c r="I86" s="56">
        <f t="shared" si="28"/>
        <v>0</v>
      </c>
      <c r="J86" s="231"/>
      <c r="K86" s="202"/>
      <c r="L86" s="200"/>
      <c r="M86" s="200"/>
      <c r="N86" s="254"/>
      <c r="O86" s="201"/>
      <c r="P86" s="271"/>
    </row>
    <row r="87" spans="1:16" ht="15.75" hidden="1" customHeight="1" x14ac:dyDescent="0.25">
      <c r="A87" s="150"/>
      <c r="B87" s="71"/>
      <c r="C87" s="40"/>
      <c r="D87" s="40" t="s">
        <v>7</v>
      </c>
      <c r="E87" s="40"/>
      <c r="F87" s="40"/>
      <c r="G87" s="41" t="s">
        <v>142</v>
      </c>
      <c r="H87" s="74" t="s">
        <v>8</v>
      </c>
      <c r="I87" s="56">
        <f t="shared" si="28"/>
        <v>0</v>
      </c>
      <c r="J87" s="231"/>
      <c r="K87" s="202"/>
      <c r="L87" s="200"/>
      <c r="M87" s="200"/>
      <c r="N87" s="254"/>
      <c r="O87" s="201"/>
      <c r="P87" s="271"/>
    </row>
    <row r="88" spans="1:16" ht="15.75" hidden="1" customHeight="1" x14ac:dyDescent="0.25">
      <c r="A88" s="150"/>
      <c r="B88" s="71"/>
      <c r="C88" s="40"/>
      <c r="D88" s="358"/>
      <c r="E88" s="359"/>
      <c r="F88" s="360"/>
      <c r="G88" s="41" t="s">
        <v>148</v>
      </c>
      <c r="H88" s="74"/>
      <c r="I88" s="56">
        <f t="shared" si="28"/>
        <v>0</v>
      </c>
      <c r="J88" s="231"/>
      <c r="K88" s="202"/>
      <c r="L88" s="200"/>
      <c r="M88" s="200"/>
      <c r="N88" s="254"/>
      <c r="O88" s="201"/>
      <c r="P88" s="271"/>
    </row>
    <row r="89" spans="1:16" ht="15.75" hidden="1" customHeight="1" x14ac:dyDescent="0.25">
      <c r="A89" s="150"/>
      <c r="B89" s="71"/>
      <c r="C89" s="40"/>
      <c r="D89" s="379" t="s">
        <v>181</v>
      </c>
      <c r="E89" s="380"/>
      <c r="F89" s="381"/>
      <c r="G89" s="41" t="s">
        <v>142</v>
      </c>
      <c r="H89" s="74" t="s">
        <v>9</v>
      </c>
      <c r="I89" s="56">
        <f t="shared" si="28"/>
        <v>0</v>
      </c>
      <c r="J89" s="231"/>
      <c r="K89" s="202"/>
      <c r="L89" s="200"/>
      <c r="M89" s="200"/>
      <c r="N89" s="254"/>
      <c r="O89" s="201"/>
      <c r="P89" s="271"/>
    </row>
    <row r="90" spans="1:16" hidden="1" x14ac:dyDescent="0.25">
      <c r="A90" s="150"/>
      <c r="B90" s="71"/>
      <c r="C90" s="40"/>
      <c r="D90" s="40" t="s">
        <v>182</v>
      </c>
      <c r="E90" s="40"/>
      <c r="F90" s="40"/>
      <c r="G90" s="41"/>
      <c r="H90" s="74" t="s">
        <v>183</v>
      </c>
      <c r="I90" s="56">
        <f t="shared" si="28"/>
        <v>0</v>
      </c>
      <c r="J90" s="231"/>
      <c r="K90" s="202"/>
      <c r="L90" s="200"/>
      <c r="M90" s="200"/>
      <c r="N90" s="254"/>
      <c r="O90" s="201"/>
      <c r="P90" s="271"/>
    </row>
    <row r="91" spans="1:16" hidden="1" x14ac:dyDescent="0.25">
      <c r="A91" s="150"/>
      <c r="B91" s="71"/>
      <c r="C91" s="40"/>
      <c r="D91" s="40" t="s">
        <v>184</v>
      </c>
      <c r="E91" s="40"/>
      <c r="F91" s="40"/>
      <c r="G91" s="41"/>
      <c r="H91" s="74" t="s">
        <v>11</v>
      </c>
      <c r="I91" s="56">
        <f t="shared" si="28"/>
        <v>0</v>
      </c>
      <c r="J91" s="231"/>
      <c r="K91" s="202"/>
      <c r="L91" s="200"/>
      <c r="M91" s="200"/>
      <c r="N91" s="254"/>
      <c r="O91" s="201"/>
      <c r="P91" s="271"/>
    </row>
    <row r="92" spans="1:16" ht="15.75" hidden="1" customHeight="1" x14ac:dyDescent="0.25">
      <c r="A92" s="150"/>
      <c r="B92" s="71"/>
      <c r="C92" s="40"/>
      <c r="D92" s="358"/>
      <c r="E92" s="359"/>
      <c r="F92" s="360"/>
      <c r="G92" s="41" t="s">
        <v>148</v>
      </c>
      <c r="H92" s="74"/>
      <c r="I92" s="56">
        <f t="shared" si="28"/>
        <v>0</v>
      </c>
      <c r="J92" s="231"/>
      <c r="K92" s="202"/>
      <c r="L92" s="200"/>
      <c r="M92" s="200"/>
      <c r="N92" s="254"/>
      <c r="O92" s="201"/>
      <c r="P92" s="271"/>
    </row>
    <row r="93" spans="1:16" ht="15.75" hidden="1" customHeight="1" x14ac:dyDescent="0.25">
      <c r="A93" s="150"/>
      <c r="B93" s="71"/>
      <c r="C93" s="40"/>
      <c r="D93" s="40" t="s">
        <v>10</v>
      </c>
      <c r="E93" s="40"/>
      <c r="F93" s="40"/>
      <c r="G93" s="41" t="s">
        <v>142</v>
      </c>
      <c r="H93" s="82" t="s">
        <v>11</v>
      </c>
      <c r="I93" s="56">
        <f t="shared" si="28"/>
        <v>0</v>
      </c>
      <c r="J93" s="231"/>
      <c r="K93" s="202"/>
      <c r="L93" s="200"/>
      <c r="M93" s="200"/>
      <c r="N93" s="254"/>
      <c r="O93" s="201"/>
      <c r="P93" s="271"/>
    </row>
    <row r="94" spans="1:16" ht="15.75" hidden="1" customHeight="1" x14ac:dyDescent="0.25">
      <c r="A94" s="150"/>
      <c r="B94" s="71"/>
      <c r="C94" s="83"/>
      <c r="D94" s="40" t="s">
        <v>185</v>
      </c>
      <c r="E94" s="40"/>
      <c r="F94" s="40"/>
      <c r="G94" s="41"/>
      <c r="H94" s="82" t="s">
        <v>96</v>
      </c>
      <c r="I94" s="56">
        <f t="shared" si="28"/>
        <v>0</v>
      </c>
      <c r="J94" s="231"/>
      <c r="K94" s="202"/>
      <c r="L94" s="200"/>
      <c r="M94" s="200"/>
      <c r="N94" s="254"/>
      <c r="O94" s="201"/>
      <c r="P94" s="271"/>
    </row>
    <row r="95" spans="1:16" ht="3.75" hidden="1" customHeight="1" x14ac:dyDescent="0.25">
      <c r="A95" s="150"/>
      <c r="B95" s="71"/>
      <c r="C95" s="83"/>
      <c r="D95" s="358"/>
      <c r="E95" s="359"/>
      <c r="F95" s="360"/>
      <c r="G95" s="41" t="s">
        <v>148</v>
      </c>
      <c r="H95" s="82"/>
      <c r="I95" s="56">
        <f t="shared" si="28"/>
        <v>0</v>
      </c>
      <c r="J95" s="231"/>
      <c r="K95" s="202"/>
      <c r="L95" s="200"/>
      <c r="M95" s="200"/>
      <c r="N95" s="254"/>
      <c r="O95" s="201"/>
      <c r="P95" s="271"/>
    </row>
    <row r="96" spans="1:16" ht="19.5" customHeight="1" x14ac:dyDescent="0.25">
      <c r="A96" s="150"/>
      <c r="B96" s="133"/>
      <c r="C96" s="134"/>
      <c r="D96" s="382" t="s">
        <v>186</v>
      </c>
      <c r="E96" s="383"/>
      <c r="F96" s="384"/>
      <c r="G96" s="135" t="s">
        <v>142</v>
      </c>
      <c r="H96" s="136" t="s">
        <v>96</v>
      </c>
      <c r="I96" s="103">
        <f t="shared" si="28"/>
        <v>42</v>
      </c>
      <c r="J96" s="231"/>
      <c r="K96" s="209">
        <v>19</v>
      </c>
      <c r="L96" s="209">
        <v>15</v>
      </c>
      <c r="M96" s="209">
        <v>8</v>
      </c>
      <c r="N96" s="262"/>
      <c r="O96" s="210">
        <v>0</v>
      </c>
      <c r="P96" s="277"/>
    </row>
    <row r="97" spans="1:16" ht="14.25" customHeight="1" x14ac:dyDescent="0.25">
      <c r="A97" s="150"/>
      <c r="B97" s="140"/>
      <c r="C97" s="141"/>
      <c r="D97" s="142"/>
      <c r="E97" s="142"/>
      <c r="F97" s="142"/>
      <c r="G97" s="142" t="s">
        <v>148</v>
      </c>
      <c r="H97" s="143"/>
      <c r="I97" s="104">
        <f t="shared" si="28"/>
        <v>42</v>
      </c>
      <c r="J97" s="236"/>
      <c r="K97" s="211">
        <f>+K96</f>
        <v>19</v>
      </c>
      <c r="L97" s="211">
        <f t="shared" ref="L97:O97" si="29">+L96</f>
        <v>15</v>
      </c>
      <c r="M97" s="211">
        <f t="shared" si="29"/>
        <v>8</v>
      </c>
      <c r="N97" s="236"/>
      <c r="O97" s="211">
        <f t="shared" si="29"/>
        <v>0</v>
      </c>
      <c r="P97" s="278"/>
    </row>
    <row r="98" spans="1:16" ht="13.5" customHeight="1" x14ac:dyDescent="0.25">
      <c r="A98" s="150"/>
      <c r="B98" s="96"/>
      <c r="C98" s="97" t="s">
        <v>42</v>
      </c>
      <c r="D98" s="98"/>
      <c r="E98" s="98"/>
      <c r="F98" s="98"/>
      <c r="G98" s="137" t="s">
        <v>142</v>
      </c>
      <c r="H98" s="100">
        <v>20</v>
      </c>
      <c r="I98" s="190" t="e">
        <f>+K98+L98+M98+O98</f>
        <v>#REF!</v>
      </c>
      <c r="J98" s="237">
        <f>J100+J141+J152+J154+J169</f>
        <v>180</v>
      </c>
      <c r="K98" s="138" t="e">
        <f>+K100+K122+K133+K141+K150+K152+K154+K156+K169</f>
        <v>#REF!</v>
      </c>
      <c r="L98" s="138" t="e">
        <f t="shared" ref="L98:M98" si="30">+L100+L122+L133+L141+L150+L152+L154+L156+L169</f>
        <v>#REF!</v>
      </c>
      <c r="M98" s="138" t="e">
        <f t="shared" si="30"/>
        <v>#REF!</v>
      </c>
      <c r="N98" s="237">
        <f>N100+N141+N152+N154+N169</f>
        <v>123</v>
      </c>
      <c r="O98" s="139" t="e">
        <f>+O100+O122+O133+O141+O150+O152+O154+O156+O169</f>
        <v>#REF!</v>
      </c>
      <c r="P98" s="237">
        <f>P100+P141+P152+P154+P169</f>
        <v>57</v>
      </c>
    </row>
    <row r="99" spans="1:16" ht="13.5" customHeight="1" x14ac:dyDescent="0.25">
      <c r="A99" s="150"/>
      <c r="B99" s="91"/>
      <c r="C99" s="385"/>
      <c r="D99" s="386"/>
      <c r="E99" s="386"/>
      <c r="F99" s="387"/>
      <c r="G99" s="92" t="s">
        <v>148</v>
      </c>
      <c r="H99" s="93"/>
      <c r="I99" s="191" t="e">
        <f>+I98</f>
        <v>#REF!</v>
      </c>
      <c r="J99" s="238">
        <f>+J98</f>
        <v>180</v>
      </c>
      <c r="K99" s="94" t="e">
        <f>+K98</f>
        <v>#REF!</v>
      </c>
      <c r="L99" s="94" t="e">
        <f t="shared" ref="L99:O99" si="31">+L98</f>
        <v>#REF!</v>
      </c>
      <c r="M99" s="94" t="e">
        <f t="shared" si="31"/>
        <v>#REF!</v>
      </c>
      <c r="N99" s="238">
        <f>+N98</f>
        <v>123</v>
      </c>
      <c r="O99" s="95" t="e">
        <f t="shared" si="31"/>
        <v>#REF!</v>
      </c>
      <c r="P99" s="279">
        <f>+P98</f>
        <v>57</v>
      </c>
    </row>
    <row r="100" spans="1:16" ht="12.75" customHeight="1" x14ac:dyDescent="0.25">
      <c r="A100" s="150"/>
      <c r="B100" s="96"/>
      <c r="C100" s="97" t="s">
        <v>43</v>
      </c>
      <c r="D100" s="98"/>
      <c r="E100" s="98"/>
      <c r="F100" s="98"/>
      <c r="G100" s="99" t="s">
        <v>142</v>
      </c>
      <c r="H100" s="100" t="s">
        <v>44</v>
      </c>
      <c r="I100" s="212" t="e">
        <f t="shared" ref="I100:P100" si="32">I102+I104+I106+I108+I110+I112+I114+I116+I118+I120</f>
        <v>#REF!</v>
      </c>
      <c r="J100" s="239">
        <f t="shared" si="32"/>
        <v>125</v>
      </c>
      <c r="K100" s="212">
        <f t="shared" si="32"/>
        <v>99</v>
      </c>
      <c r="L100" s="212" t="e">
        <f t="shared" si="32"/>
        <v>#REF!</v>
      </c>
      <c r="M100" s="212" t="e">
        <f t="shared" si="32"/>
        <v>#REF!</v>
      </c>
      <c r="N100" s="239">
        <f t="shared" si="32"/>
        <v>88</v>
      </c>
      <c r="O100" s="212" t="e">
        <f t="shared" si="32"/>
        <v>#REF!</v>
      </c>
      <c r="P100" s="239">
        <f t="shared" si="32"/>
        <v>37</v>
      </c>
    </row>
    <row r="101" spans="1:16" ht="12.75" customHeight="1" x14ac:dyDescent="0.25">
      <c r="A101" s="150"/>
      <c r="B101" s="71"/>
      <c r="C101" s="372"/>
      <c r="D101" s="370"/>
      <c r="E101" s="370"/>
      <c r="F101" s="371"/>
      <c r="G101" s="41" t="s">
        <v>148</v>
      </c>
      <c r="H101" s="42"/>
      <c r="I101" s="56" t="e">
        <f>K101+L101+M101+O101</f>
        <v>#REF!</v>
      </c>
      <c r="J101" s="231">
        <f>J103+J105+J111+J113++J119+J121</f>
        <v>125</v>
      </c>
      <c r="K101" s="202">
        <f t="shared" ref="K101:O101" si="33">K103+K105+K107+K109+K111+K113+K115+K117+K119+K121</f>
        <v>99</v>
      </c>
      <c r="L101" s="200" t="e">
        <f t="shared" si="33"/>
        <v>#REF!</v>
      </c>
      <c r="M101" s="200" t="e">
        <f t="shared" si="33"/>
        <v>#REF!</v>
      </c>
      <c r="N101" s="231">
        <f>+N100</f>
        <v>88</v>
      </c>
      <c r="O101" s="201" t="e">
        <f t="shared" si="33"/>
        <v>#REF!</v>
      </c>
      <c r="P101" s="271">
        <f>+P100</f>
        <v>37</v>
      </c>
    </row>
    <row r="102" spans="1:16" ht="13.5" customHeight="1" x14ac:dyDescent="0.25">
      <c r="A102" s="150"/>
      <c r="B102" s="71"/>
      <c r="C102" s="38"/>
      <c r="D102" s="40" t="s">
        <v>45</v>
      </c>
      <c r="E102" s="40"/>
      <c r="F102" s="40"/>
      <c r="G102" s="41" t="s">
        <v>142</v>
      </c>
      <c r="H102" s="66" t="s">
        <v>46</v>
      </c>
      <c r="I102" s="56">
        <f>SUM(K102:O102)-N102</f>
        <v>7</v>
      </c>
      <c r="J102" s="231">
        <v>3</v>
      </c>
      <c r="K102" s="202">
        <v>2</v>
      </c>
      <c r="L102" s="202">
        <v>2</v>
      </c>
      <c r="M102" s="202">
        <v>2</v>
      </c>
      <c r="N102" s="257">
        <v>2</v>
      </c>
      <c r="O102" s="201">
        <v>1</v>
      </c>
      <c r="P102" s="271">
        <v>1</v>
      </c>
    </row>
    <row r="103" spans="1:16" ht="13.5" customHeight="1" x14ac:dyDescent="0.25">
      <c r="A103" s="150"/>
      <c r="B103" s="71"/>
      <c r="C103" s="38"/>
      <c r="D103" s="358"/>
      <c r="E103" s="359"/>
      <c r="F103" s="360"/>
      <c r="G103" s="41" t="s">
        <v>148</v>
      </c>
      <c r="H103" s="66"/>
      <c r="I103" s="56">
        <f>SUM(K103:O103)-N103</f>
        <v>7</v>
      </c>
      <c r="J103" s="231">
        <v>3</v>
      </c>
      <c r="K103" s="202">
        <f>+K102</f>
        <v>2</v>
      </c>
      <c r="L103" s="202">
        <f t="shared" ref="L103:O103" si="34">+L102</f>
        <v>2</v>
      </c>
      <c r="M103" s="202">
        <f t="shared" si="34"/>
        <v>2</v>
      </c>
      <c r="N103" s="257">
        <f>+N102</f>
        <v>2</v>
      </c>
      <c r="O103" s="201">
        <f t="shared" si="34"/>
        <v>1</v>
      </c>
      <c r="P103" s="271">
        <v>1</v>
      </c>
    </row>
    <row r="104" spans="1:16" ht="13.5" customHeight="1" x14ac:dyDescent="0.25">
      <c r="A104" s="150"/>
      <c r="B104" s="71"/>
      <c r="C104" s="38"/>
      <c r="D104" s="40" t="s">
        <v>187</v>
      </c>
      <c r="E104" s="40"/>
      <c r="F104" s="40"/>
      <c r="G104" s="41" t="s">
        <v>142</v>
      </c>
      <c r="H104" s="66" t="s">
        <v>47</v>
      </c>
      <c r="I104" s="56">
        <f t="shared" ref="I104:I123" si="35">SUM(K104:O104)-N104</f>
        <v>4</v>
      </c>
      <c r="J104" s="231">
        <v>2</v>
      </c>
      <c r="K104" s="202">
        <v>1</v>
      </c>
      <c r="L104" s="202">
        <v>1</v>
      </c>
      <c r="M104" s="202">
        <v>1</v>
      </c>
      <c r="N104" s="257">
        <v>1</v>
      </c>
      <c r="O104" s="201">
        <v>1</v>
      </c>
      <c r="P104" s="271">
        <v>1</v>
      </c>
    </row>
    <row r="105" spans="1:16" ht="13.5" customHeight="1" x14ac:dyDescent="0.25">
      <c r="A105" s="150"/>
      <c r="B105" s="71"/>
      <c r="C105" s="38"/>
      <c r="D105" s="358"/>
      <c r="E105" s="359"/>
      <c r="F105" s="360"/>
      <c r="G105" s="41" t="s">
        <v>148</v>
      </c>
      <c r="H105" s="66"/>
      <c r="I105" s="56">
        <f t="shared" si="35"/>
        <v>4</v>
      </c>
      <c r="J105" s="231">
        <v>2</v>
      </c>
      <c r="K105" s="202">
        <f>+K104</f>
        <v>1</v>
      </c>
      <c r="L105" s="202">
        <f t="shared" ref="L105:O105" si="36">+L104</f>
        <v>1</v>
      </c>
      <c r="M105" s="202">
        <f t="shared" si="36"/>
        <v>1</v>
      </c>
      <c r="N105" s="257">
        <f>+N104</f>
        <v>1</v>
      </c>
      <c r="O105" s="201">
        <f t="shared" si="36"/>
        <v>1</v>
      </c>
      <c r="P105" s="271">
        <v>1</v>
      </c>
    </row>
    <row r="106" spans="1:16" ht="13.5" customHeight="1" x14ac:dyDescent="0.25">
      <c r="A106" s="150"/>
      <c r="B106" s="71"/>
      <c r="C106" s="38"/>
      <c r="D106" s="40" t="s">
        <v>188</v>
      </c>
      <c r="E106" s="40"/>
      <c r="F106" s="40"/>
      <c r="G106" s="41" t="s">
        <v>142</v>
      </c>
      <c r="H106" s="66" t="s">
        <v>48</v>
      </c>
      <c r="I106" s="56">
        <f t="shared" si="35"/>
        <v>17</v>
      </c>
      <c r="J106" s="231"/>
      <c r="K106" s="202">
        <v>12</v>
      </c>
      <c r="L106" s="202">
        <v>3</v>
      </c>
      <c r="M106" s="202">
        <v>1</v>
      </c>
      <c r="N106" s="257"/>
      <c r="O106" s="201">
        <v>1</v>
      </c>
      <c r="P106" s="271"/>
    </row>
    <row r="107" spans="1:16" ht="13.5" customHeight="1" x14ac:dyDescent="0.25">
      <c r="A107" s="150"/>
      <c r="B107" s="71"/>
      <c r="C107" s="38"/>
      <c r="D107" s="358"/>
      <c r="E107" s="359"/>
      <c r="F107" s="360"/>
      <c r="G107" s="41" t="s">
        <v>148</v>
      </c>
      <c r="H107" s="66"/>
      <c r="I107" s="56">
        <f t="shared" si="35"/>
        <v>17</v>
      </c>
      <c r="J107" s="231"/>
      <c r="K107" s="202">
        <f>+K106</f>
        <v>12</v>
      </c>
      <c r="L107" s="202">
        <f t="shared" ref="L107:O107" si="37">+L106</f>
        <v>3</v>
      </c>
      <c r="M107" s="202">
        <f t="shared" si="37"/>
        <v>1</v>
      </c>
      <c r="N107" s="257"/>
      <c r="O107" s="201">
        <f t="shared" si="37"/>
        <v>1</v>
      </c>
      <c r="P107" s="271"/>
    </row>
    <row r="108" spans="1:16" ht="15.75" customHeight="1" x14ac:dyDescent="0.25">
      <c r="A108" s="150"/>
      <c r="B108" s="71"/>
      <c r="C108" s="38"/>
      <c r="D108" s="40" t="s">
        <v>189</v>
      </c>
      <c r="E108" s="40"/>
      <c r="F108" s="40"/>
      <c r="G108" s="41" t="s">
        <v>142</v>
      </c>
      <c r="H108" s="66" t="s">
        <v>49</v>
      </c>
      <c r="I108" s="56" t="e">
        <f t="shared" si="35"/>
        <v>#REF!</v>
      </c>
      <c r="J108" s="231"/>
      <c r="K108" s="202">
        <v>1</v>
      </c>
      <c r="L108" s="202" t="e">
        <f>+#REF!/1000</f>
        <v>#REF!</v>
      </c>
      <c r="M108" s="202" t="e">
        <f>+#REF!/1000</f>
        <v>#REF!</v>
      </c>
      <c r="N108" s="257"/>
      <c r="O108" s="201" t="e">
        <f>+#REF!/1000</f>
        <v>#REF!</v>
      </c>
      <c r="P108" s="271"/>
    </row>
    <row r="109" spans="1:16" ht="14.25" customHeight="1" x14ac:dyDescent="0.25">
      <c r="A109" s="150"/>
      <c r="B109" s="71"/>
      <c r="C109" s="38"/>
      <c r="D109" s="358"/>
      <c r="E109" s="359"/>
      <c r="F109" s="360"/>
      <c r="G109" s="41" t="s">
        <v>148</v>
      </c>
      <c r="H109" s="66"/>
      <c r="I109" s="56" t="e">
        <f t="shared" si="35"/>
        <v>#REF!</v>
      </c>
      <c r="J109" s="231"/>
      <c r="K109" s="202">
        <f>+K108</f>
        <v>1</v>
      </c>
      <c r="L109" s="202" t="e">
        <f t="shared" ref="L109:O109" si="38">+L108</f>
        <v>#REF!</v>
      </c>
      <c r="M109" s="202" t="e">
        <f t="shared" si="38"/>
        <v>#REF!</v>
      </c>
      <c r="N109" s="257"/>
      <c r="O109" s="201" t="e">
        <f t="shared" si="38"/>
        <v>#REF!</v>
      </c>
      <c r="P109" s="271"/>
    </row>
    <row r="110" spans="1:16" ht="15" customHeight="1" x14ac:dyDescent="0.25">
      <c r="A110" s="150"/>
      <c r="B110" s="71"/>
      <c r="C110" s="38"/>
      <c r="D110" s="40" t="s">
        <v>50</v>
      </c>
      <c r="E110" s="40"/>
      <c r="F110" s="40"/>
      <c r="G110" s="41" t="s">
        <v>142</v>
      </c>
      <c r="H110" s="66" t="s">
        <v>51</v>
      </c>
      <c r="I110" s="56" t="e">
        <f t="shared" si="35"/>
        <v>#REF!</v>
      </c>
      <c r="J110" s="231">
        <v>2</v>
      </c>
      <c r="K110" s="202">
        <v>2</v>
      </c>
      <c r="L110" s="202">
        <v>1</v>
      </c>
      <c r="M110" s="202" t="e">
        <f>+#REF!/1000</f>
        <v>#REF!</v>
      </c>
      <c r="N110" s="257">
        <v>1</v>
      </c>
      <c r="O110" s="201">
        <v>1</v>
      </c>
      <c r="P110" s="271">
        <v>1</v>
      </c>
    </row>
    <row r="111" spans="1:16" ht="14.25" customHeight="1" x14ac:dyDescent="0.25">
      <c r="A111" s="150"/>
      <c r="B111" s="71"/>
      <c r="C111" s="38"/>
      <c r="D111" s="358"/>
      <c r="E111" s="359"/>
      <c r="F111" s="360"/>
      <c r="G111" s="41" t="s">
        <v>148</v>
      </c>
      <c r="H111" s="66"/>
      <c r="I111" s="56" t="e">
        <f t="shared" si="35"/>
        <v>#REF!</v>
      </c>
      <c r="J111" s="231">
        <v>2</v>
      </c>
      <c r="K111" s="202">
        <f>+K110</f>
        <v>2</v>
      </c>
      <c r="L111" s="202">
        <f t="shared" ref="L111:O111" si="39">+L110</f>
        <v>1</v>
      </c>
      <c r="M111" s="202" t="e">
        <f t="shared" si="39"/>
        <v>#REF!</v>
      </c>
      <c r="N111" s="257">
        <f>+N110</f>
        <v>1</v>
      </c>
      <c r="O111" s="201">
        <f t="shared" si="39"/>
        <v>1</v>
      </c>
      <c r="P111" s="271">
        <f>+P110</f>
        <v>1</v>
      </c>
    </row>
    <row r="112" spans="1:16" ht="15.75" customHeight="1" x14ac:dyDescent="0.25">
      <c r="A112" s="150"/>
      <c r="B112" s="71"/>
      <c r="C112" s="38"/>
      <c r="D112" s="40" t="s">
        <v>52</v>
      </c>
      <c r="E112" s="40"/>
      <c r="F112" s="40"/>
      <c r="G112" s="41" t="s">
        <v>142</v>
      </c>
      <c r="H112" s="66" t="s">
        <v>53</v>
      </c>
      <c r="I112" s="56" t="e">
        <f t="shared" si="35"/>
        <v>#REF!</v>
      </c>
      <c r="J112" s="231">
        <v>2</v>
      </c>
      <c r="K112" s="202">
        <v>1</v>
      </c>
      <c r="L112" s="202">
        <v>1</v>
      </c>
      <c r="M112" s="202">
        <v>1</v>
      </c>
      <c r="N112" s="257">
        <v>2</v>
      </c>
      <c r="O112" s="201" t="e">
        <f>+#REF!/1000</f>
        <v>#REF!</v>
      </c>
      <c r="P112" s="271">
        <v>0</v>
      </c>
    </row>
    <row r="113" spans="1:16" ht="15.75" customHeight="1" x14ac:dyDescent="0.25">
      <c r="A113" s="150"/>
      <c r="B113" s="71"/>
      <c r="C113" s="38"/>
      <c r="D113" s="358"/>
      <c r="E113" s="359"/>
      <c r="F113" s="360"/>
      <c r="G113" s="41" t="s">
        <v>148</v>
      </c>
      <c r="H113" s="66"/>
      <c r="I113" s="56" t="e">
        <f t="shared" si="35"/>
        <v>#REF!</v>
      </c>
      <c r="J113" s="231">
        <v>2</v>
      </c>
      <c r="K113" s="202">
        <f>+K112</f>
        <v>1</v>
      </c>
      <c r="L113" s="202">
        <f t="shared" ref="L113:O113" si="40">+L112</f>
        <v>1</v>
      </c>
      <c r="M113" s="202">
        <f t="shared" si="40"/>
        <v>1</v>
      </c>
      <c r="N113" s="257">
        <f>+N112</f>
        <v>2</v>
      </c>
      <c r="O113" s="201" t="e">
        <f t="shared" si="40"/>
        <v>#REF!</v>
      </c>
      <c r="P113" s="271">
        <f>+P112</f>
        <v>0</v>
      </c>
    </row>
    <row r="114" spans="1:16" ht="15.75" hidden="1" customHeight="1" x14ac:dyDescent="0.25">
      <c r="A114" s="150"/>
      <c r="B114" s="71"/>
      <c r="C114" s="38"/>
      <c r="D114" s="40" t="s">
        <v>190</v>
      </c>
      <c r="E114" s="40"/>
      <c r="F114" s="40"/>
      <c r="G114" s="41" t="s">
        <v>142</v>
      </c>
      <c r="H114" s="66" t="s">
        <v>191</v>
      </c>
      <c r="I114" s="56">
        <f t="shared" si="35"/>
        <v>0</v>
      </c>
      <c r="J114" s="231"/>
      <c r="K114" s="202"/>
      <c r="L114" s="200"/>
      <c r="M114" s="200"/>
      <c r="N114" s="254"/>
      <c r="O114" s="201"/>
      <c r="P114" s="271"/>
    </row>
    <row r="115" spans="1:16" ht="15.75" hidden="1" customHeight="1" x14ac:dyDescent="0.25">
      <c r="A115" s="150"/>
      <c r="B115" s="71"/>
      <c r="C115" s="38"/>
      <c r="D115" s="358"/>
      <c r="E115" s="359"/>
      <c r="F115" s="360"/>
      <c r="G115" s="41" t="s">
        <v>148</v>
      </c>
      <c r="H115" s="66"/>
      <c r="I115" s="56">
        <f t="shared" si="35"/>
        <v>0</v>
      </c>
      <c r="J115" s="231"/>
      <c r="K115" s="202"/>
      <c r="L115" s="200"/>
      <c r="M115" s="200"/>
      <c r="N115" s="254"/>
      <c r="O115" s="201"/>
      <c r="P115" s="271"/>
    </row>
    <row r="116" spans="1:16" ht="14.25" customHeight="1" x14ac:dyDescent="0.25">
      <c r="A116" s="150"/>
      <c r="B116" s="71"/>
      <c r="C116" s="38"/>
      <c r="D116" s="40" t="s">
        <v>299</v>
      </c>
      <c r="E116" s="40"/>
      <c r="F116" s="40"/>
      <c r="G116" s="41" t="s">
        <v>142</v>
      </c>
      <c r="H116" s="66" t="s">
        <v>54</v>
      </c>
      <c r="I116" s="56">
        <f t="shared" si="35"/>
        <v>13</v>
      </c>
      <c r="J116" s="231"/>
      <c r="K116" s="202">
        <v>6</v>
      </c>
      <c r="L116" s="202">
        <v>4</v>
      </c>
      <c r="M116" s="202">
        <v>3</v>
      </c>
      <c r="N116" s="257"/>
      <c r="O116" s="201">
        <v>0</v>
      </c>
      <c r="P116" s="271"/>
    </row>
    <row r="117" spans="1:16" ht="14.25" customHeight="1" x14ac:dyDescent="0.25">
      <c r="A117" s="150"/>
      <c r="B117" s="71"/>
      <c r="C117" s="38"/>
      <c r="D117" s="358"/>
      <c r="E117" s="359"/>
      <c r="F117" s="360"/>
      <c r="G117" s="41" t="s">
        <v>148</v>
      </c>
      <c r="H117" s="66"/>
      <c r="I117" s="56">
        <f t="shared" si="35"/>
        <v>13</v>
      </c>
      <c r="J117" s="231"/>
      <c r="K117" s="202">
        <f>+K116</f>
        <v>6</v>
      </c>
      <c r="L117" s="202">
        <f t="shared" ref="L117:O117" si="41">+L116</f>
        <v>4</v>
      </c>
      <c r="M117" s="202">
        <f t="shared" si="41"/>
        <v>3</v>
      </c>
      <c r="N117" s="257"/>
      <c r="O117" s="201">
        <f t="shared" si="41"/>
        <v>0</v>
      </c>
      <c r="P117" s="271"/>
    </row>
    <row r="118" spans="1:16" ht="14.25" customHeight="1" x14ac:dyDescent="0.25">
      <c r="A118" s="150"/>
      <c r="B118" s="71"/>
      <c r="C118" s="38"/>
      <c r="D118" s="40" t="s">
        <v>55</v>
      </c>
      <c r="E118" s="40"/>
      <c r="F118" s="40"/>
      <c r="G118" s="41" t="s">
        <v>142</v>
      </c>
      <c r="H118" s="66" t="s">
        <v>56</v>
      </c>
      <c r="I118" s="56">
        <f t="shared" si="35"/>
        <v>13</v>
      </c>
      <c r="J118" s="231">
        <v>5</v>
      </c>
      <c r="K118" s="202">
        <v>4</v>
      </c>
      <c r="L118" s="202">
        <v>3</v>
      </c>
      <c r="M118" s="202">
        <v>3</v>
      </c>
      <c r="N118" s="257">
        <v>5</v>
      </c>
      <c r="O118" s="201">
        <v>3</v>
      </c>
      <c r="P118" s="271">
        <v>0</v>
      </c>
    </row>
    <row r="119" spans="1:16" ht="14.25" customHeight="1" x14ac:dyDescent="0.25">
      <c r="A119" s="150"/>
      <c r="B119" s="71"/>
      <c r="C119" s="38"/>
      <c r="D119" s="358"/>
      <c r="E119" s="359"/>
      <c r="F119" s="360"/>
      <c r="G119" s="41" t="s">
        <v>148</v>
      </c>
      <c r="H119" s="66"/>
      <c r="I119" s="56">
        <f t="shared" si="35"/>
        <v>13</v>
      </c>
      <c r="J119" s="231">
        <v>5</v>
      </c>
      <c r="K119" s="202">
        <f>+K118</f>
        <v>4</v>
      </c>
      <c r="L119" s="202">
        <f t="shared" ref="L119:O119" si="42">+L118</f>
        <v>3</v>
      </c>
      <c r="M119" s="202">
        <f t="shared" si="42"/>
        <v>3</v>
      </c>
      <c r="N119" s="257">
        <f>+N118</f>
        <v>5</v>
      </c>
      <c r="O119" s="201">
        <f t="shared" si="42"/>
        <v>3</v>
      </c>
      <c r="P119" s="271">
        <v>0</v>
      </c>
    </row>
    <row r="120" spans="1:16" ht="14.25" customHeight="1" x14ac:dyDescent="0.25">
      <c r="A120" s="150"/>
      <c r="B120" s="71"/>
      <c r="C120" s="38"/>
      <c r="D120" s="40" t="s">
        <v>192</v>
      </c>
      <c r="E120" s="40"/>
      <c r="F120" s="40"/>
      <c r="G120" s="41" t="s">
        <v>142</v>
      </c>
      <c r="H120" s="66" t="s">
        <v>57</v>
      </c>
      <c r="I120" s="56" t="e">
        <f>SUM(K120:O120)-N120</f>
        <v>#REF!</v>
      </c>
      <c r="J120" s="231">
        <f>N120+P120</f>
        <v>111</v>
      </c>
      <c r="K120" s="202">
        <v>70</v>
      </c>
      <c r="L120" s="202">
        <v>157</v>
      </c>
      <c r="M120" s="202" t="e">
        <f>+#REF!/1000</f>
        <v>#REF!</v>
      </c>
      <c r="N120" s="257">
        <v>77</v>
      </c>
      <c r="O120" s="201">
        <v>14</v>
      </c>
      <c r="P120" s="271">
        <v>34</v>
      </c>
    </row>
    <row r="121" spans="1:16" ht="14.25" customHeight="1" thickBot="1" x14ac:dyDescent="0.3">
      <c r="A121" s="151"/>
      <c r="B121" s="84"/>
      <c r="C121" s="147"/>
      <c r="D121" s="373"/>
      <c r="E121" s="374"/>
      <c r="F121" s="375"/>
      <c r="G121" s="85" t="s">
        <v>148</v>
      </c>
      <c r="H121" s="152"/>
      <c r="I121" s="86" t="e">
        <f t="shared" si="35"/>
        <v>#REF!</v>
      </c>
      <c r="J121" s="234">
        <f>+J120</f>
        <v>111</v>
      </c>
      <c r="K121" s="204">
        <f>+K120</f>
        <v>70</v>
      </c>
      <c r="L121" s="204">
        <f t="shared" ref="L121:O121" si="43">+L120</f>
        <v>157</v>
      </c>
      <c r="M121" s="204" t="e">
        <f t="shared" si="43"/>
        <v>#REF!</v>
      </c>
      <c r="N121" s="258">
        <f>+N120</f>
        <v>77</v>
      </c>
      <c r="O121" s="205">
        <f t="shared" si="43"/>
        <v>14</v>
      </c>
      <c r="P121" s="274">
        <f>+P120</f>
        <v>34</v>
      </c>
    </row>
    <row r="122" spans="1:16" x14ac:dyDescent="0.25">
      <c r="B122" s="87"/>
      <c r="C122" s="182" t="s">
        <v>58</v>
      </c>
      <c r="D122" s="183"/>
      <c r="E122" s="183"/>
      <c r="F122" s="183"/>
      <c r="G122" s="184" t="s">
        <v>142</v>
      </c>
      <c r="H122" s="185" t="s">
        <v>59</v>
      </c>
      <c r="I122" s="101" t="e">
        <f t="shared" si="35"/>
        <v>#REF!</v>
      </c>
      <c r="J122" s="240"/>
      <c r="K122" s="213">
        <v>1</v>
      </c>
      <c r="L122" s="213">
        <v>0</v>
      </c>
      <c r="M122" s="213">
        <v>1</v>
      </c>
      <c r="N122" s="263"/>
      <c r="O122" s="214" t="e">
        <f>+#REF!/1000</f>
        <v>#REF!</v>
      </c>
      <c r="P122" s="280"/>
    </row>
    <row r="123" spans="1:16" ht="13.5" customHeight="1" x14ac:dyDescent="0.25">
      <c r="B123" s="57"/>
      <c r="C123" s="159"/>
      <c r="D123" s="140"/>
      <c r="E123" s="140"/>
      <c r="F123" s="140"/>
      <c r="G123" s="160" t="s">
        <v>148</v>
      </c>
      <c r="H123" s="161"/>
      <c r="I123" s="56" t="e">
        <f t="shared" si="35"/>
        <v>#REF!</v>
      </c>
      <c r="J123" s="236"/>
      <c r="K123" s="211">
        <f>+K122</f>
        <v>1</v>
      </c>
      <c r="L123" s="211">
        <f t="shared" ref="L123:O123" si="44">+L122</f>
        <v>0</v>
      </c>
      <c r="M123" s="211">
        <f t="shared" si="44"/>
        <v>1</v>
      </c>
      <c r="N123" s="236"/>
      <c r="O123" s="211" t="e">
        <f t="shared" si="44"/>
        <v>#REF!</v>
      </c>
      <c r="P123" s="278"/>
    </row>
    <row r="124" spans="1:16" hidden="1" x14ac:dyDescent="0.25">
      <c r="B124" s="57"/>
      <c r="C124" s="352" t="s">
        <v>193</v>
      </c>
      <c r="D124" s="352"/>
      <c r="E124" s="352"/>
      <c r="F124" s="352"/>
      <c r="G124" s="162" t="s">
        <v>142</v>
      </c>
      <c r="H124" s="161" t="s">
        <v>194</v>
      </c>
      <c r="I124" s="104">
        <f t="shared" ref="I124:I132" si="45">SUM(K124:O124)</f>
        <v>0</v>
      </c>
      <c r="J124" s="236"/>
      <c r="K124" s="211">
        <f>K127+K125</f>
        <v>0</v>
      </c>
      <c r="L124" s="211">
        <f>L127+L125</f>
        <v>0</v>
      </c>
      <c r="M124" s="211"/>
      <c r="N124" s="236"/>
      <c r="O124" s="211"/>
      <c r="P124" s="278"/>
    </row>
    <row r="125" spans="1:16" hidden="1" x14ac:dyDescent="0.25">
      <c r="B125" s="57"/>
      <c r="C125" s="140"/>
      <c r="D125" s="140" t="s">
        <v>195</v>
      </c>
      <c r="E125" s="140"/>
      <c r="F125" s="140"/>
      <c r="G125" s="142"/>
      <c r="H125" s="163" t="s">
        <v>196</v>
      </c>
      <c r="I125" s="104">
        <f t="shared" si="45"/>
        <v>0</v>
      </c>
      <c r="J125" s="236"/>
      <c r="K125" s="211"/>
      <c r="L125" s="211"/>
      <c r="M125" s="211"/>
      <c r="N125" s="236"/>
      <c r="O125" s="211"/>
      <c r="P125" s="278"/>
    </row>
    <row r="126" spans="1:16" hidden="1" x14ac:dyDescent="0.25">
      <c r="B126" s="57"/>
      <c r="C126" s="388"/>
      <c r="D126" s="388"/>
      <c r="E126" s="388"/>
      <c r="F126" s="388"/>
      <c r="G126" s="160" t="s">
        <v>148</v>
      </c>
      <c r="H126" s="163"/>
      <c r="I126" s="104">
        <f t="shared" si="45"/>
        <v>0</v>
      </c>
      <c r="J126" s="236"/>
      <c r="K126" s="211">
        <v>0</v>
      </c>
      <c r="L126" s="211">
        <v>0</v>
      </c>
      <c r="M126" s="211"/>
      <c r="N126" s="236"/>
      <c r="O126" s="211"/>
      <c r="P126" s="278"/>
    </row>
    <row r="127" spans="1:16" hidden="1" x14ac:dyDescent="0.25">
      <c r="B127" s="57"/>
      <c r="C127" s="140"/>
      <c r="D127" s="140" t="s">
        <v>197</v>
      </c>
      <c r="E127" s="140"/>
      <c r="F127" s="140"/>
      <c r="G127" s="142" t="s">
        <v>142</v>
      </c>
      <c r="H127" s="163" t="s">
        <v>198</v>
      </c>
      <c r="I127" s="104">
        <f t="shared" si="45"/>
        <v>0</v>
      </c>
      <c r="J127" s="236"/>
      <c r="K127" s="211"/>
      <c r="L127" s="211"/>
      <c r="M127" s="211"/>
      <c r="N127" s="236"/>
      <c r="O127" s="211"/>
      <c r="P127" s="278"/>
    </row>
    <row r="128" spans="1:16" hidden="1" x14ac:dyDescent="0.25">
      <c r="B128" s="57"/>
      <c r="C128" s="140"/>
      <c r="D128" s="388"/>
      <c r="E128" s="388"/>
      <c r="F128" s="388"/>
      <c r="G128" s="142" t="s">
        <v>148</v>
      </c>
      <c r="H128" s="163"/>
      <c r="I128" s="104">
        <f t="shared" si="45"/>
        <v>0</v>
      </c>
      <c r="J128" s="236"/>
      <c r="K128" s="211"/>
      <c r="L128" s="211"/>
      <c r="M128" s="211"/>
      <c r="N128" s="236"/>
      <c r="O128" s="211"/>
      <c r="P128" s="278"/>
    </row>
    <row r="129" spans="2:16" hidden="1" x14ac:dyDescent="0.25">
      <c r="B129" s="57"/>
      <c r="C129" s="159" t="s">
        <v>199</v>
      </c>
      <c r="D129" s="159"/>
      <c r="E129" s="140"/>
      <c r="F129" s="140"/>
      <c r="G129" s="142" t="s">
        <v>142</v>
      </c>
      <c r="H129" s="161" t="s">
        <v>200</v>
      </c>
      <c r="I129" s="104">
        <f t="shared" si="45"/>
        <v>0</v>
      </c>
      <c r="J129" s="236"/>
      <c r="K129" s="211">
        <f>K131</f>
        <v>0</v>
      </c>
      <c r="L129" s="211">
        <f>L131</f>
        <v>0</v>
      </c>
      <c r="M129" s="211"/>
      <c r="N129" s="236"/>
      <c r="O129" s="211"/>
      <c r="P129" s="278"/>
    </row>
    <row r="130" spans="2:16" hidden="1" x14ac:dyDescent="0.25">
      <c r="B130" s="57"/>
      <c r="C130" s="159"/>
      <c r="D130" s="159"/>
      <c r="E130" s="140"/>
      <c r="F130" s="140"/>
      <c r="G130" s="142" t="s">
        <v>148</v>
      </c>
      <c r="H130" s="161"/>
      <c r="I130" s="104">
        <f t="shared" si="45"/>
        <v>0</v>
      </c>
      <c r="J130" s="236"/>
      <c r="K130" s="211">
        <v>0</v>
      </c>
      <c r="L130" s="211">
        <v>0</v>
      </c>
      <c r="M130" s="211"/>
      <c r="N130" s="236"/>
      <c r="O130" s="211"/>
      <c r="P130" s="278"/>
    </row>
    <row r="131" spans="2:16" hidden="1" x14ac:dyDescent="0.25">
      <c r="B131" s="57"/>
      <c r="C131" s="389" t="s">
        <v>201</v>
      </c>
      <c r="D131" s="389"/>
      <c r="E131" s="389"/>
      <c r="F131" s="389"/>
      <c r="G131" s="142" t="s">
        <v>142</v>
      </c>
      <c r="H131" s="163" t="s">
        <v>202</v>
      </c>
      <c r="I131" s="104">
        <f t="shared" si="45"/>
        <v>0</v>
      </c>
      <c r="J131" s="236"/>
      <c r="K131" s="211"/>
      <c r="L131" s="211"/>
      <c r="M131" s="211"/>
      <c r="N131" s="236"/>
      <c r="O131" s="211"/>
      <c r="P131" s="278"/>
    </row>
    <row r="132" spans="2:16" hidden="1" x14ac:dyDescent="0.25">
      <c r="B132" s="57"/>
      <c r="C132" s="164"/>
      <c r="D132" s="164"/>
      <c r="E132" s="164"/>
      <c r="F132" s="164"/>
      <c r="G132" s="142" t="s">
        <v>148</v>
      </c>
      <c r="H132" s="163"/>
      <c r="I132" s="104">
        <f t="shared" si="45"/>
        <v>0</v>
      </c>
      <c r="J132" s="236"/>
      <c r="K132" s="211"/>
      <c r="L132" s="211"/>
      <c r="M132" s="211"/>
      <c r="N132" s="236"/>
      <c r="O132" s="211"/>
      <c r="P132" s="278"/>
    </row>
    <row r="133" spans="2:16" ht="13.5" customHeight="1" thickBot="1" x14ac:dyDescent="0.3">
      <c r="B133" s="153"/>
      <c r="C133" s="159" t="s">
        <v>60</v>
      </c>
      <c r="D133" s="159"/>
      <c r="E133" s="140"/>
      <c r="F133" s="140"/>
      <c r="G133" s="142" t="s">
        <v>142</v>
      </c>
      <c r="H133" s="161" t="s">
        <v>61</v>
      </c>
      <c r="I133" s="104">
        <f t="shared" ref="I133:J133" si="46">I135+I137+I139</f>
        <v>8</v>
      </c>
      <c r="J133" s="236">
        <f t="shared" si="46"/>
        <v>0</v>
      </c>
      <c r="K133" s="211">
        <f>+K139</f>
        <v>2</v>
      </c>
      <c r="L133" s="211">
        <f t="shared" ref="L133:O134" si="47">+L139</f>
        <v>2</v>
      </c>
      <c r="M133" s="211">
        <f t="shared" si="47"/>
        <v>2</v>
      </c>
      <c r="N133" s="236">
        <f t="shared" ref="N133:P133" si="48">N135+N137+N139</f>
        <v>0</v>
      </c>
      <c r="O133" s="211">
        <f t="shared" si="47"/>
        <v>2</v>
      </c>
      <c r="P133" s="278">
        <f t="shared" si="48"/>
        <v>0</v>
      </c>
    </row>
    <row r="134" spans="2:16" ht="13.5" customHeight="1" x14ac:dyDescent="0.25">
      <c r="B134" s="154"/>
      <c r="C134" s="348"/>
      <c r="D134" s="348"/>
      <c r="E134" s="348"/>
      <c r="F134" s="348"/>
      <c r="G134" s="142" t="s">
        <v>148</v>
      </c>
      <c r="H134" s="161"/>
      <c r="I134" s="104">
        <f>+I133</f>
        <v>8</v>
      </c>
      <c r="J134" s="236">
        <f>+J133</f>
        <v>0</v>
      </c>
      <c r="K134" s="211">
        <f>+K140</f>
        <v>2</v>
      </c>
      <c r="L134" s="211">
        <f t="shared" si="47"/>
        <v>2</v>
      </c>
      <c r="M134" s="211">
        <f t="shared" si="47"/>
        <v>2</v>
      </c>
      <c r="N134" s="236">
        <f>+N133</f>
        <v>0</v>
      </c>
      <c r="O134" s="211">
        <f t="shared" si="47"/>
        <v>2</v>
      </c>
      <c r="P134" s="278">
        <f>+P133</f>
        <v>0</v>
      </c>
    </row>
    <row r="135" spans="2:16" hidden="1" x14ac:dyDescent="0.25">
      <c r="B135" s="57"/>
      <c r="C135" s="140"/>
      <c r="D135" s="140" t="s">
        <v>203</v>
      </c>
      <c r="E135" s="140"/>
      <c r="F135" s="140"/>
      <c r="G135" s="142" t="s">
        <v>142</v>
      </c>
      <c r="H135" s="163" t="s">
        <v>204</v>
      </c>
      <c r="I135" s="104"/>
      <c r="J135" s="236"/>
      <c r="K135" s="211"/>
      <c r="L135" s="211"/>
      <c r="M135" s="211"/>
      <c r="N135" s="236"/>
      <c r="O135" s="211"/>
      <c r="P135" s="278"/>
    </row>
    <row r="136" spans="2:16" hidden="1" x14ac:dyDescent="0.25">
      <c r="B136" s="57"/>
      <c r="C136" s="140"/>
      <c r="D136" s="388"/>
      <c r="E136" s="388"/>
      <c r="F136" s="388"/>
      <c r="G136" s="142" t="s">
        <v>148</v>
      </c>
      <c r="H136" s="163"/>
      <c r="I136" s="104"/>
      <c r="J136" s="236"/>
      <c r="K136" s="211"/>
      <c r="L136" s="211"/>
      <c r="M136" s="211"/>
      <c r="N136" s="236"/>
      <c r="O136" s="211"/>
      <c r="P136" s="278"/>
    </row>
    <row r="137" spans="2:16" hidden="1" x14ac:dyDescent="0.25">
      <c r="B137" s="57"/>
      <c r="C137" s="140"/>
      <c r="D137" s="140" t="s">
        <v>205</v>
      </c>
      <c r="E137" s="140"/>
      <c r="F137" s="140"/>
      <c r="G137" s="142" t="s">
        <v>142</v>
      </c>
      <c r="H137" s="163" t="s">
        <v>206</v>
      </c>
      <c r="I137" s="104"/>
      <c r="J137" s="236"/>
      <c r="K137" s="211"/>
      <c r="L137" s="211"/>
      <c r="M137" s="211"/>
      <c r="N137" s="236"/>
      <c r="O137" s="211"/>
      <c r="P137" s="278"/>
    </row>
    <row r="138" spans="2:16" hidden="1" x14ac:dyDescent="0.25">
      <c r="B138" s="57"/>
      <c r="C138" s="140"/>
      <c r="D138" s="388"/>
      <c r="E138" s="388"/>
      <c r="F138" s="388"/>
      <c r="G138" s="142" t="s">
        <v>148</v>
      </c>
      <c r="H138" s="163"/>
      <c r="I138" s="104"/>
      <c r="J138" s="236"/>
      <c r="K138" s="211"/>
      <c r="L138" s="211"/>
      <c r="M138" s="211"/>
      <c r="N138" s="236"/>
      <c r="O138" s="211"/>
      <c r="P138" s="278"/>
    </row>
    <row r="139" spans="2:16" ht="13.5" customHeight="1" x14ac:dyDescent="0.25">
      <c r="B139" s="57"/>
      <c r="C139" s="140"/>
      <c r="D139" s="140" t="s">
        <v>62</v>
      </c>
      <c r="E139" s="140"/>
      <c r="F139" s="140"/>
      <c r="G139" s="142" t="s">
        <v>142</v>
      </c>
      <c r="H139" s="163" t="s">
        <v>63</v>
      </c>
      <c r="I139" s="56">
        <f t="shared" ref="I139:I140" si="49">SUM(K139:O139)-N139</f>
        <v>8</v>
      </c>
      <c r="J139" s="236"/>
      <c r="K139" s="211">
        <v>2</v>
      </c>
      <c r="L139" s="211">
        <v>2</v>
      </c>
      <c r="M139" s="211">
        <v>2</v>
      </c>
      <c r="N139" s="236"/>
      <c r="O139" s="211">
        <v>2</v>
      </c>
      <c r="P139" s="278"/>
    </row>
    <row r="140" spans="2:16" ht="13.5" customHeight="1" x14ac:dyDescent="0.25">
      <c r="B140" s="57"/>
      <c r="C140" s="140"/>
      <c r="D140" s="388"/>
      <c r="E140" s="388"/>
      <c r="F140" s="388"/>
      <c r="G140" s="142" t="s">
        <v>148</v>
      </c>
      <c r="H140" s="163"/>
      <c r="I140" s="56">
        <f t="shared" si="49"/>
        <v>8</v>
      </c>
      <c r="J140" s="236"/>
      <c r="K140" s="211">
        <f>+K139</f>
        <v>2</v>
      </c>
      <c r="L140" s="211">
        <f t="shared" ref="L140:O140" si="50">+L139</f>
        <v>2</v>
      </c>
      <c r="M140" s="211">
        <f t="shared" si="50"/>
        <v>2</v>
      </c>
      <c r="N140" s="236"/>
      <c r="O140" s="211">
        <f t="shared" si="50"/>
        <v>2</v>
      </c>
      <c r="P140" s="278"/>
    </row>
    <row r="141" spans="2:16" x14ac:dyDescent="0.25">
      <c r="B141" s="57"/>
      <c r="C141" s="159" t="s">
        <v>207</v>
      </c>
      <c r="D141" s="159"/>
      <c r="E141" s="140"/>
      <c r="F141" s="140"/>
      <c r="G141" s="160" t="s">
        <v>142</v>
      </c>
      <c r="H141" s="161" t="s">
        <v>64</v>
      </c>
      <c r="I141" s="104" t="e">
        <f>I143+I145</f>
        <v>#REF!</v>
      </c>
      <c r="J141" s="236">
        <f t="shared" ref="I141:P142" si="51">J143+J145</f>
        <v>38</v>
      </c>
      <c r="K141" s="211">
        <f t="shared" si="51"/>
        <v>42</v>
      </c>
      <c r="L141" s="211">
        <f t="shared" si="51"/>
        <v>33</v>
      </c>
      <c r="M141" s="211">
        <f t="shared" si="51"/>
        <v>12</v>
      </c>
      <c r="N141" s="236">
        <f t="shared" si="51"/>
        <v>23</v>
      </c>
      <c r="O141" s="211" t="e">
        <f t="shared" si="51"/>
        <v>#REF!</v>
      </c>
      <c r="P141" s="278">
        <f t="shared" si="51"/>
        <v>15</v>
      </c>
    </row>
    <row r="142" spans="2:16" x14ac:dyDescent="0.25">
      <c r="B142" s="57"/>
      <c r="C142" s="348"/>
      <c r="D142" s="348"/>
      <c r="E142" s="348"/>
      <c r="F142" s="348"/>
      <c r="G142" s="160" t="s">
        <v>148</v>
      </c>
      <c r="H142" s="161"/>
      <c r="I142" s="104" t="e">
        <f t="shared" si="51"/>
        <v>#REF!</v>
      </c>
      <c r="J142" s="236">
        <f t="shared" si="51"/>
        <v>38</v>
      </c>
      <c r="K142" s="211">
        <f t="shared" si="51"/>
        <v>42</v>
      </c>
      <c r="L142" s="211">
        <f t="shared" si="51"/>
        <v>33</v>
      </c>
      <c r="M142" s="211">
        <f t="shared" si="51"/>
        <v>12</v>
      </c>
      <c r="N142" s="236">
        <f t="shared" si="51"/>
        <v>23</v>
      </c>
      <c r="O142" s="211" t="e">
        <f t="shared" si="51"/>
        <v>#REF!</v>
      </c>
      <c r="P142" s="278">
        <f t="shared" si="51"/>
        <v>15</v>
      </c>
    </row>
    <row r="143" spans="2:16" x14ac:dyDescent="0.25">
      <c r="B143" s="57"/>
      <c r="C143" s="140"/>
      <c r="D143" s="140" t="s">
        <v>208</v>
      </c>
      <c r="E143" s="140"/>
      <c r="F143" s="140"/>
      <c r="G143" s="142" t="s">
        <v>142</v>
      </c>
      <c r="H143" s="143" t="s">
        <v>65</v>
      </c>
      <c r="I143" s="56" t="e">
        <f t="shared" ref="I143:I168" si="52">SUM(K143:O143)-N143</f>
        <v>#REF!</v>
      </c>
      <c r="J143" s="236">
        <f>N143+P143</f>
        <v>38</v>
      </c>
      <c r="K143" s="211">
        <v>17</v>
      </c>
      <c r="L143" s="211">
        <v>23</v>
      </c>
      <c r="M143" s="211">
        <v>7</v>
      </c>
      <c r="N143" s="236">
        <v>23</v>
      </c>
      <c r="O143" s="211" t="e">
        <f>+#REF!/1000</f>
        <v>#REF!</v>
      </c>
      <c r="P143" s="278">
        <v>15</v>
      </c>
    </row>
    <row r="144" spans="2:16" x14ac:dyDescent="0.25">
      <c r="B144" s="57"/>
      <c r="C144" s="140"/>
      <c r="D144" s="388"/>
      <c r="E144" s="388"/>
      <c r="F144" s="388"/>
      <c r="G144" s="142" t="s">
        <v>148</v>
      </c>
      <c r="H144" s="143"/>
      <c r="I144" s="56" t="e">
        <f t="shared" si="52"/>
        <v>#REF!</v>
      </c>
      <c r="J144" s="236">
        <f>+J143</f>
        <v>38</v>
      </c>
      <c r="K144" s="211">
        <f>+K143</f>
        <v>17</v>
      </c>
      <c r="L144" s="211">
        <f t="shared" ref="L144:O144" si="53">+L143</f>
        <v>23</v>
      </c>
      <c r="M144" s="211">
        <f t="shared" si="53"/>
        <v>7</v>
      </c>
      <c r="N144" s="236">
        <f>+N143</f>
        <v>23</v>
      </c>
      <c r="O144" s="211" t="e">
        <f t="shared" si="53"/>
        <v>#REF!</v>
      </c>
      <c r="P144" s="278">
        <f>+P143</f>
        <v>15</v>
      </c>
    </row>
    <row r="145" spans="2:17" x14ac:dyDescent="0.25">
      <c r="B145" s="57"/>
      <c r="C145" s="140"/>
      <c r="D145" s="140" t="s">
        <v>209</v>
      </c>
      <c r="E145" s="140"/>
      <c r="F145" s="140"/>
      <c r="G145" s="142" t="s">
        <v>142</v>
      </c>
      <c r="H145" s="163" t="s">
        <v>66</v>
      </c>
      <c r="I145" s="56">
        <f t="shared" si="52"/>
        <v>40</v>
      </c>
      <c r="J145" s="236"/>
      <c r="K145" s="211">
        <v>25</v>
      </c>
      <c r="L145" s="211">
        <v>10</v>
      </c>
      <c r="M145" s="211">
        <v>5</v>
      </c>
      <c r="N145" s="236"/>
      <c r="O145" s="211">
        <v>0</v>
      </c>
      <c r="P145" s="278"/>
    </row>
    <row r="146" spans="2:17" x14ac:dyDescent="0.25">
      <c r="B146" s="57"/>
      <c r="C146" s="140"/>
      <c r="D146" s="388"/>
      <c r="E146" s="388"/>
      <c r="F146" s="388"/>
      <c r="G146" s="142" t="s">
        <v>148</v>
      </c>
      <c r="H146" s="163"/>
      <c r="I146" s="56">
        <f t="shared" si="52"/>
        <v>40</v>
      </c>
      <c r="J146" s="236"/>
      <c r="K146" s="211">
        <f>+K145</f>
        <v>25</v>
      </c>
      <c r="L146" s="211">
        <f t="shared" ref="L146:O146" si="54">+L145</f>
        <v>10</v>
      </c>
      <c r="M146" s="211">
        <f t="shared" si="54"/>
        <v>5</v>
      </c>
      <c r="N146" s="236"/>
      <c r="O146" s="211">
        <f t="shared" si="54"/>
        <v>0</v>
      </c>
      <c r="P146" s="278"/>
    </row>
    <row r="147" spans="2:17" hidden="1" x14ac:dyDescent="0.25">
      <c r="B147" s="57"/>
      <c r="C147" s="159" t="s">
        <v>210</v>
      </c>
      <c r="D147" s="159"/>
      <c r="E147" s="140"/>
      <c r="F147" s="140"/>
      <c r="G147" s="160" t="s">
        <v>142</v>
      </c>
      <c r="H147" s="165" t="s">
        <v>211</v>
      </c>
      <c r="I147" s="56">
        <f t="shared" si="52"/>
        <v>0</v>
      </c>
      <c r="J147" s="236"/>
      <c r="K147" s="211"/>
      <c r="L147" s="211"/>
      <c r="M147" s="211"/>
      <c r="N147" s="236"/>
      <c r="O147" s="211"/>
      <c r="P147" s="278"/>
    </row>
    <row r="148" spans="2:17" hidden="1" x14ac:dyDescent="0.25">
      <c r="B148" s="57"/>
      <c r="C148" s="159" t="s">
        <v>212</v>
      </c>
      <c r="D148" s="159"/>
      <c r="E148" s="140"/>
      <c r="F148" s="140"/>
      <c r="G148" s="160"/>
      <c r="H148" s="165" t="s">
        <v>213</v>
      </c>
      <c r="I148" s="56">
        <f t="shared" si="52"/>
        <v>0</v>
      </c>
      <c r="J148" s="236"/>
      <c r="K148" s="211"/>
      <c r="L148" s="211"/>
      <c r="M148" s="211"/>
      <c r="N148" s="236"/>
      <c r="O148" s="211"/>
      <c r="P148" s="278"/>
    </row>
    <row r="149" spans="2:17" hidden="1" x14ac:dyDescent="0.25">
      <c r="B149" s="57"/>
      <c r="C149" s="348"/>
      <c r="D149" s="348"/>
      <c r="E149" s="348"/>
      <c r="F149" s="348"/>
      <c r="G149" s="160" t="s">
        <v>148</v>
      </c>
      <c r="H149" s="165"/>
      <c r="I149" s="56">
        <f t="shared" si="52"/>
        <v>0</v>
      </c>
      <c r="J149" s="236"/>
      <c r="K149" s="211"/>
      <c r="L149" s="211"/>
      <c r="M149" s="211"/>
      <c r="N149" s="236"/>
      <c r="O149" s="211"/>
      <c r="P149" s="278"/>
    </row>
    <row r="150" spans="2:17" s="7" customFormat="1" ht="13.5" customHeight="1" x14ac:dyDescent="0.25">
      <c r="B150" s="155"/>
      <c r="C150" s="159" t="s">
        <v>214</v>
      </c>
      <c r="D150" s="159"/>
      <c r="E150" s="159"/>
      <c r="F150" s="159"/>
      <c r="G150" s="160" t="s">
        <v>142</v>
      </c>
      <c r="H150" s="165" t="s">
        <v>67</v>
      </c>
      <c r="I150" s="56" t="e">
        <f t="shared" si="52"/>
        <v>#REF!</v>
      </c>
      <c r="J150" s="236"/>
      <c r="K150" s="211" t="e">
        <f>+#REF!/1000</f>
        <v>#REF!</v>
      </c>
      <c r="L150" s="211" t="e">
        <f>+#REF!/1000</f>
        <v>#REF!</v>
      </c>
      <c r="M150" s="211" t="e">
        <f>+#REF!/1000</f>
        <v>#REF!</v>
      </c>
      <c r="N150" s="236"/>
      <c r="O150" s="211" t="e">
        <f>+#REF!/1000</f>
        <v>#REF!</v>
      </c>
      <c r="P150" s="278"/>
      <c r="Q150" s="2"/>
    </row>
    <row r="151" spans="2:17" s="7" customFormat="1" ht="13.5" customHeight="1" x14ac:dyDescent="0.25">
      <c r="B151" s="155"/>
      <c r="C151" s="348"/>
      <c r="D151" s="348"/>
      <c r="E151" s="348"/>
      <c r="F151" s="348"/>
      <c r="G151" s="160" t="s">
        <v>148</v>
      </c>
      <c r="H151" s="165"/>
      <c r="I151" s="56" t="e">
        <f t="shared" si="52"/>
        <v>#REF!</v>
      </c>
      <c r="J151" s="236"/>
      <c r="K151" s="211" t="e">
        <f>+K150</f>
        <v>#REF!</v>
      </c>
      <c r="L151" s="211" t="e">
        <f t="shared" ref="L151:O151" si="55">+L150</f>
        <v>#REF!</v>
      </c>
      <c r="M151" s="211" t="e">
        <f t="shared" si="55"/>
        <v>#REF!</v>
      </c>
      <c r="N151" s="236"/>
      <c r="O151" s="211" t="e">
        <f t="shared" si="55"/>
        <v>#REF!</v>
      </c>
      <c r="P151" s="278"/>
      <c r="Q151" s="2"/>
    </row>
    <row r="152" spans="2:17" ht="18" customHeight="1" x14ac:dyDescent="0.25">
      <c r="B152" s="57"/>
      <c r="C152" s="159" t="s">
        <v>68</v>
      </c>
      <c r="D152" s="159"/>
      <c r="E152" s="140"/>
      <c r="F152" s="140"/>
      <c r="G152" s="160" t="s">
        <v>142</v>
      </c>
      <c r="H152" s="165" t="s">
        <v>69</v>
      </c>
      <c r="I152" s="56" t="e">
        <f t="shared" si="52"/>
        <v>#REF!</v>
      </c>
      <c r="J152" s="236">
        <v>3</v>
      </c>
      <c r="K152" s="211" t="e">
        <f>+#REF!/1000</f>
        <v>#REF!</v>
      </c>
      <c r="L152" s="211">
        <v>4</v>
      </c>
      <c r="M152" s="211">
        <v>0</v>
      </c>
      <c r="N152" s="236">
        <v>3</v>
      </c>
      <c r="O152" s="211" t="e">
        <f>+#REF!/1000</f>
        <v>#REF!</v>
      </c>
      <c r="P152" s="278">
        <v>0</v>
      </c>
    </row>
    <row r="153" spans="2:17" ht="18" customHeight="1" x14ac:dyDescent="0.25">
      <c r="B153" s="57"/>
      <c r="C153" s="348"/>
      <c r="D153" s="348"/>
      <c r="E153" s="348"/>
      <c r="F153" s="348"/>
      <c r="G153" s="160" t="s">
        <v>148</v>
      </c>
      <c r="H153" s="165"/>
      <c r="I153" s="56" t="e">
        <f t="shared" si="52"/>
        <v>#REF!</v>
      </c>
      <c r="J153" s="236">
        <f>+J152</f>
        <v>3</v>
      </c>
      <c r="K153" s="211" t="e">
        <f>+K152</f>
        <v>#REF!</v>
      </c>
      <c r="L153" s="211">
        <f t="shared" ref="L153:O153" si="56">+L152</f>
        <v>4</v>
      </c>
      <c r="M153" s="211">
        <f t="shared" si="56"/>
        <v>0</v>
      </c>
      <c r="N153" s="236">
        <f>+N152</f>
        <v>3</v>
      </c>
      <c r="O153" s="211" t="e">
        <f t="shared" si="56"/>
        <v>#REF!</v>
      </c>
      <c r="P153" s="278">
        <v>0</v>
      </c>
    </row>
    <row r="154" spans="2:17" ht="18" customHeight="1" x14ac:dyDescent="0.25">
      <c r="B154" s="57"/>
      <c r="C154" s="159" t="s">
        <v>70</v>
      </c>
      <c r="D154" s="159"/>
      <c r="E154" s="140"/>
      <c r="F154" s="140"/>
      <c r="G154" s="160" t="s">
        <v>142</v>
      </c>
      <c r="H154" s="162" t="s">
        <v>71</v>
      </c>
      <c r="I154" s="56" t="e">
        <f t="shared" si="52"/>
        <v>#REF!</v>
      </c>
      <c r="J154" s="236">
        <v>5</v>
      </c>
      <c r="K154" s="211" t="e">
        <f>+#REF!/1000</f>
        <v>#REF!</v>
      </c>
      <c r="L154" s="211">
        <v>3</v>
      </c>
      <c r="M154" s="211" t="e">
        <f>+#REF!/1000</f>
        <v>#REF!</v>
      </c>
      <c r="N154" s="236">
        <v>2</v>
      </c>
      <c r="O154" s="211">
        <v>3</v>
      </c>
      <c r="P154" s="278">
        <v>3</v>
      </c>
    </row>
    <row r="155" spans="2:17" ht="18" customHeight="1" x14ac:dyDescent="0.25">
      <c r="B155" s="57"/>
      <c r="C155" s="348"/>
      <c r="D155" s="348"/>
      <c r="E155" s="348"/>
      <c r="F155" s="348"/>
      <c r="G155" s="160" t="s">
        <v>148</v>
      </c>
      <c r="H155" s="162"/>
      <c r="I155" s="56" t="e">
        <f t="shared" si="52"/>
        <v>#REF!</v>
      </c>
      <c r="J155" s="236">
        <v>5</v>
      </c>
      <c r="K155" s="211" t="e">
        <f>+K154</f>
        <v>#REF!</v>
      </c>
      <c r="L155" s="211">
        <f t="shared" ref="L155:O155" si="57">+L154</f>
        <v>3</v>
      </c>
      <c r="M155" s="211" t="e">
        <f t="shared" si="57"/>
        <v>#REF!</v>
      </c>
      <c r="N155" s="236">
        <v>2</v>
      </c>
      <c r="O155" s="211">
        <f t="shared" si="57"/>
        <v>3</v>
      </c>
      <c r="P155" s="278">
        <v>3</v>
      </c>
    </row>
    <row r="156" spans="2:17" ht="18" customHeight="1" x14ac:dyDescent="0.25">
      <c r="B156" s="57"/>
      <c r="C156" s="159" t="s">
        <v>72</v>
      </c>
      <c r="D156" s="159"/>
      <c r="E156" s="140"/>
      <c r="F156" s="140"/>
      <c r="G156" s="160" t="s">
        <v>142</v>
      </c>
      <c r="H156" s="162" t="s">
        <v>73</v>
      </c>
      <c r="I156" s="56">
        <f t="shared" si="52"/>
        <v>3</v>
      </c>
      <c r="J156" s="236"/>
      <c r="K156" s="211">
        <v>1</v>
      </c>
      <c r="L156" s="211">
        <v>1</v>
      </c>
      <c r="M156" s="211">
        <v>1</v>
      </c>
      <c r="N156" s="236"/>
      <c r="O156" s="211"/>
      <c r="P156" s="278"/>
    </row>
    <row r="157" spans="2:17" hidden="1" x14ac:dyDescent="0.25">
      <c r="B157" s="57"/>
      <c r="C157" s="159" t="s">
        <v>215</v>
      </c>
      <c r="D157" s="159"/>
      <c r="E157" s="140"/>
      <c r="F157" s="140"/>
      <c r="G157" s="160"/>
      <c r="H157" s="140"/>
      <c r="I157" s="56">
        <f t="shared" si="52"/>
        <v>0</v>
      </c>
      <c r="J157" s="236"/>
      <c r="K157" s="211"/>
      <c r="L157" s="211"/>
      <c r="M157" s="211"/>
      <c r="N157" s="236"/>
      <c r="O157" s="211"/>
      <c r="P157" s="278"/>
    </row>
    <row r="158" spans="2:17" hidden="1" x14ac:dyDescent="0.25">
      <c r="B158" s="57"/>
      <c r="C158" s="159" t="s">
        <v>216</v>
      </c>
      <c r="D158" s="159"/>
      <c r="E158" s="140"/>
      <c r="F158" s="140"/>
      <c r="G158" s="160"/>
      <c r="H158" s="140"/>
      <c r="I158" s="56">
        <f t="shared" si="52"/>
        <v>0</v>
      </c>
      <c r="J158" s="236"/>
      <c r="K158" s="211"/>
      <c r="L158" s="211"/>
      <c r="M158" s="211"/>
      <c r="N158" s="236"/>
      <c r="O158" s="211"/>
      <c r="P158" s="278"/>
    </row>
    <row r="159" spans="2:17" hidden="1" x14ac:dyDescent="0.25">
      <c r="B159" s="57"/>
      <c r="C159" s="159" t="s">
        <v>217</v>
      </c>
      <c r="D159" s="159"/>
      <c r="E159" s="140"/>
      <c r="F159" s="140"/>
      <c r="G159" s="160"/>
      <c r="H159" s="140"/>
      <c r="I159" s="56">
        <f t="shared" si="52"/>
        <v>0</v>
      </c>
      <c r="J159" s="236"/>
      <c r="K159" s="211"/>
      <c r="L159" s="211"/>
      <c r="M159" s="211"/>
      <c r="N159" s="236"/>
      <c r="O159" s="211"/>
      <c r="P159" s="278"/>
    </row>
    <row r="160" spans="2:17" hidden="1" x14ac:dyDescent="0.25">
      <c r="B160" s="57"/>
      <c r="C160" s="159" t="s">
        <v>218</v>
      </c>
      <c r="D160" s="159"/>
      <c r="E160" s="140"/>
      <c r="F160" s="140"/>
      <c r="G160" s="160"/>
      <c r="H160" s="140"/>
      <c r="I160" s="56">
        <f t="shared" si="52"/>
        <v>0</v>
      </c>
      <c r="J160" s="236"/>
      <c r="K160" s="211"/>
      <c r="L160" s="211"/>
      <c r="M160" s="211"/>
      <c r="N160" s="236"/>
      <c r="O160" s="211"/>
      <c r="P160" s="278"/>
    </row>
    <row r="161" spans="2:16" hidden="1" x14ac:dyDescent="0.25">
      <c r="B161" s="57"/>
      <c r="C161" s="159" t="s">
        <v>219</v>
      </c>
      <c r="D161" s="159"/>
      <c r="E161" s="140"/>
      <c r="F161" s="140"/>
      <c r="G161" s="160"/>
      <c r="H161" s="140"/>
      <c r="I161" s="56">
        <f t="shared" si="52"/>
        <v>0</v>
      </c>
      <c r="J161" s="236"/>
      <c r="K161" s="211"/>
      <c r="L161" s="211"/>
      <c r="M161" s="211"/>
      <c r="N161" s="236"/>
      <c r="O161" s="211"/>
      <c r="P161" s="278"/>
    </row>
    <row r="162" spans="2:16" hidden="1" x14ac:dyDescent="0.25">
      <c r="B162" s="57"/>
      <c r="C162" s="159" t="s">
        <v>220</v>
      </c>
      <c r="D162" s="159"/>
      <c r="E162" s="140"/>
      <c r="F162" s="140"/>
      <c r="G162" s="160"/>
      <c r="H162" s="140"/>
      <c r="I162" s="56">
        <f t="shared" si="52"/>
        <v>0</v>
      </c>
      <c r="J162" s="236"/>
      <c r="K162" s="211"/>
      <c r="L162" s="211"/>
      <c r="M162" s="211"/>
      <c r="N162" s="236"/>
      <c r="O162" s="211"/>
      <c r="P162" s="278"/>
    </row>
    <row r="163" spans="2:16" hidden="1" x14ac:dyDescent="0.25">
      <c r="B163" s="57"/>
      <c r="C163" s="159" t="s">
        <v>221</v>
      </c>
      <c r="D163" s="159"/>
      <c r="E163" s="140"/>
      <c r="F163" s="140"/>
      <c r="G163" s="160"/>
      <c r="H163" s="140"/>
      <c r="I163" s="56">
        <f t="shared" si="52"/>
        <v>0</v>
      </c>
      <c r="J163" s="236"/>
      <c r="K163" s="211"/>
      <c r="L163" s="211"/>
      <c r="M163" s="211"/>
      <c r="N163" s="236"/>
      <c r="O163" s="211"/>
      <c r="P163" s="278"/>
    </row>
    <row r="164" spans="2:16" hidden="1" x14ac:dyDescent="0.25">
      <c r="B164" s="57"/>
      <c r="C164" s="166" t="s">
        <v>222</v>
      </c>
      <c r="D164" s="159"/>
      <c r="E164" s="140"/>
      <c r="F164" s="140"/>
      <c r="G164" s="160"/>
      <c r="H164" s="140"/>
      <c r="I164" s="56">
        <f t="shared" si="52"/>
        <v>0</v>
      </c>
      <c r="J164" s="236"/>
      <c r="K164" s="211"/>
      <c r="L164" s="211"/>
      <c r="M164" s="211"/>
      <c r="N164" s="236"/>
      <c r="O164" s="211"/>
      <c r="P164" s="278"/>
    </row>
    <row r="165" spans="2:16" hidden="1" x14ac:dyDescent="0.25">
      <c r="B165" s="57"/>
      <c r="C165" s="159" t="s">
        <v>223</v>
      </c>
      <c r="D165" s="159"/>
      <c r="E165" s="140"/>
      <c r="F165" s="140"/>
      <c r="G165" s="160"/>
      <c r="H165" s="140"/>
      <c r="I165" s="56">
        <f t="shared" si="52"/>
        <v>0</v>
      </c>
      <c r="J165" s="236"/>
      <c r="K165" s="211"/>
      <c r="L165" s="211"/>
      <c r="M165" s="211"/>
      <c r="N165" s="236"/>
      <c r="O165" s="211"/>
      <c r="P165" s="278"/>
    </row>
    <row r="166" spans="2:16" hidden="1" x14ac:dyDescent="0.25">
      <c r="B166" s="57"/>
      <c r="C166" s="159" t="s">
        <v>224</v>
      </c>
      <c r="D166" s="159"/>
      <c r="E166" s="140"/>
      <c r="F166" s="140"/>
      <c r="G166" s="160"/>
      <c r="H166" s="140"/>
      <c r="I166" s="56">
        <f t="shared" si="52"/>
        <v>0</v>
      </c>
      <c r="J166" s="236"/>
      <c r="K166" s="211"/>
      <c r="L166" s="211"/>
      <c r="M166" s="211"/>
      <c r="N166" s="236"/>
      <c r="O166" s="211"/>
      <c r="P166" s="278"/>
    </row>
    <row r="167" spans="2:16" hidden="1" x14ac:dyDescent="0.25">
      <c r="B167" s="57"/>
      <c r="C167" s="159" t="s">
        <v>225</v>
      </c>
      <c r="D167" s="159"/>
      <c r="E167" s="140"/>
      <c r="F167" s="140"/>
      <c r="G167" s="160"/>
      <c r="H167" s="140"/>
      <c r="I167" s="56">
        <f t="shared" si="52"/>
        <v>0</v>
      </c>
      <c r="J167" s="236"/>
      <c r="K167" s="211"/>
      <c r="L167" s="211"/>
      <c r="M167" s="211"/>
      <c r="N167" s="236"/>
      <c r="O167" s="211"/>
      <c r="P167" s="278"/>
    </row>
    <row r="168" spans="2:16" ht="18" customHeight="1" x14ac:dyDescent="0.25">
      <c r="B168" s="57"/>
      <c r="C168" s="348"/>
      <c r="D168" s="348"/>
      <c r="E168" s="348"/>
      <c r="F168" s="348"/>
      <c r="G168" s="160" t="s">
        <v>148</v>
      </c>
      <c r="H168" s="140"/>
      <c r="I168" s="56">
        <f t="shared" si="52"/>
        <v>3</v>
      </c>
      <c r="J168" s="236"/>
      <c r="K168" s="211">
        <f>+K156</f>
        <v>1</v>
      </c>
      <c r="L168" s="211">
        <f t="shared" ref="L168:O168" si="58">+L156</f>
        <v>1</v>
      </c>
      <c r="M168" s="211">
        <f t="shared" si="58"/>
        <v>1</v>
      </c>
      <c r="N168" s="236"/>
      <c r="O168" s="211">
        <f t="shared" si="58"/>
        <v>0</v>
      </c>
      <c r="P168" s="278"/>
    </row>
    <row r="169" spans="2:16" ht="18" customHeight="1" x14ac:dyDescent="0.25">
      <c r="B169" s="57"/>
      <c r="C169" s="159" t="s">
        <v>74</v>
      </c>
      <c r="D169" s="159"/>
      <c r="E169" s="140"/>
      <c r="F169" s="140"/>
      <c r="G169" s="160" t="s">
        <v>142</v>
      </c>
      <c r="H169" s="162" t="s">
        <v>75</v>
      </c>
      <c r="I169" s="104" t="e">
        <f t="shared" ref="I169:P169" si="59">+I173+I175+I177+I184+I186</f>
        <v>#REF!</v>
      </c>
      <c r="J169" s="236">
        <f t="shared" si="59"/>
        <v>9</v>
      </c>
      <c r="K169" s="211" t="e">
        <f t="shared" si="59"/>
        <v>#REF!</v>
      </c>
      <c r="L169" s="211" t="e">
        <f t="shared" si="59"/>
        <v>#REF!</v>
      </c>
      <c r="M169" s="211">
        <f t="shared" si="59"/>
        <v>67</v>
      </c>
      <c r="N169" s="236">
        <f t="shared" si="59"/>
        <v>7</v>
      </c>
      <c r="O169" s="211" t="e">
        <f t="shared" si="59"/>
        <v>#REF!</v>
      </c>
      <c r="P169" s="278">
        <f t="shared" si="59"/>
        <v>2</v>
      </c>
    </row>
    <row r="170" spans="2:16" ht="18" customHeight="1" x14ac:dyDescent="0.25">
      <c r="B170" s="57"/>
      <c r="C170" s="348"/>
      <c r="D170" s="348"/>
      <c r="E170" s="348"/>
      <c r="F170" s="348"/>
      <c r="G170" s="160" t="s">
        <v>148</v>
      </c>
      <c r="H170" s="162"/>
      <c r="I170" s="104" t="e">
        <f>K170+L170+M170+O170</f>
        <v>#REF!</v>
      </c>
      <c r="J170" s="236">
        <f t="shared" ref="J170:P170" si="60">+J174+J176+J178+J185+J209</f>
        <v>9</v>
      </c>
      <c r="K170" s="211" t="e">
        <f t="shared" si="60"/>
        <v>#REF!</v>
      </c>
      <c r="L170" s="211" t="e">
        <f t="shared" si="60"/>
        <v>#REF!</v>
      </c>
      <c r="M170" s="211">
        <f t="shared" si="60"/>
        <v>67</v>
      </c>
      <c r="N170" s="236">
        <f t="shared" si="60"/>
        <v>7</v>
      </c>
      <c r="O170" s="211" t="e">
        <f t="shared" si="60"/>
        <v>#REF!</v>
      </c>
      <c r="P170" s="278">
        <f t="shared" si="60"/>
        <v>2</v>
      </c>
    </row>
    <row r="171" spans="2:16" hidden="1" x14ac:dyDescent="0.25">
      <c r="B171" s="57"/>
      <c r="C171" s="159"/>
      <c r="D171" s="140" t="s">
        <v>226</v>
      </c>
      <c r="E171" s="140"/>
      <c r="F171" s="140"/>
      <c r="G171" s="142" t="s">
        <v>142</v>
      </c>
      <c r="H171" s="145" t="s">
        <v>227</v>
      </c>
      <c r="I171" s="104" t="e">
        <f>I173+I175+I177+I179+I181+I182+I184+I186+I188</f>
        <v>#REF!</v>
      </c>
      <c r="J171" s="236"/>
      <c r="K171" s="211" t="e">
        <f>K173+K175+K177+K179+K181+K182+K184+K186+K188</f>
        <v>#REF!</v>
      </c>
      <c r="L171" s="211" t="e">
        <f>L173+L175+L177+L179+L181+L182+L184+L186+L188</f>
        <v>#REF!</v>
      </c>
      <c r="M171" s="211"/>
      <c r="N171" s="236"/>
      <c r="O171" s="211"/>
      <c r="P171" s="278"/>
    </row>
    <row r="172" spans="2:16" hidden="1" x14ac:dyDescent="0.25">
      <c r="B172" s="57"/>
      <c r="C172" s="159"/>
      <c r="D172" s="388"/>
      <c r="E172" s="388"/>
      <c r="F172" s="388"/>
      <c r="G172" s="142" t="s">
        <v>148</v>
      </c>
      <c r="H172" s="145"/>
      <c r="I172" s="104" t="e">
        <f>I174+I176+I178+I180+I182+I183+I185+I187+I189</f>
        <v>#REF!</v>
      </c>
      <c r="J172" s="236"/>
      <c r="K172" s="211" t="e">
        <f>K174+K176+K178+K180+K182+K183+K185+K187+K189</f>
        <v>#REF!</v>
      </c>
      <c r="L172" s="211" t="e">
        <f>L174+L176+L178+L180+L182+L183+L185+L187+L189</f>
        <v>#REF!</v>
      </c>
      <c r="M172" s="211"/>
      <c r="N172" s="236"/>
      <c r="O172" s="211"/>
      <c r="P172" s="278"/>
    </row>
    <row r="173" spans="2:16" ht="18.75" customHeight="1" x14ac:dyDescent="0.25">
      <c r="B173" s="57"/>
      <c r="C173" s="159"/>
      <c r="D173" s="140" t="s">
        <v>228</v>
      </c>
      <c r="E173" s="140"/>
      <c r="F173" s="140"/>
      <c r="G173" s="142" t="s">
        <v>142</v>
      </c>
      <c r="H173" s="145" t="s">
        <v>76</v>
      </c>
      <c r="I173" s="56" t="e">
        <f t="shared" ref="I173:I183" si="61">SUM(K173:O173)-N173</f>
        <v>#REF!</v>
      </c>
      <c r="J173" s="236">
        <v>1</v>
      </c>
      <c r="K173" s="211" t="e">
        <f>+#REF!/1000</f>
        <v>#REF!</v>
      </c>
      <c r="L173" s="211">
        <v>1</v>
      </c>
      <c r="M173" s="211">
        <v>1</v>
      </c>
      <c r="N173" s="236">
        <v>1</v>
      </c>
      <c r="O173" s="211" t="e">
        <f>+#REF!/1000</f>
        <v>#REF!</v>
      </c>
      <c r="P173" s="278"/>
    </row>
    <row r="174" spans="2:16" ht="18.75" customHeight="1" x14ac:dyDescent="0.25">
      <c r="B174" s="57"/>
      <c r="C174" s="159"/>
      <c r="D174" s="388"/>
      <c r="E174" s="388"/>
      <c r="F174" s="388"/>
      <c r="G174" s="142" t="s">
        <v>148</v>
      </c>
      <c r="H174" s="145"/>
      <c r="I174" s="56" t="e">
        <f t="shared" si="61"/>
        <v>#REF!</v>
      </c>
      <c r="J174" s="236">
        <v>1</v>
      </c>
      <c r="K174" s="211" t="e">
        <f>+K173</f>
        <v>#REF!</v>
      </c>
      <c r="L174" s="211">
        <f t="shared" ref="L174:O174" si="62">+L173</f>
        <v>1</v>
      </c>
      <c r="M174" s="211">
        <f t="shared" si="62"/>
        <v>1</v>
      </c>
      <c r="N174" s="236">
        <v>1</v>
      </c>
      <c r="O174" s="211" t="e">
        <f t="shared" si="62"/>
        <v>#REF!</v>
      </c>
      <c r="P174" s="278"/>
    </row>
    <row r="175" spans="2:16" ht="18.75" customHeight="1" x14ac:dyDescent="0.25">
      <c r="B175" s="57"/>
      <c r="C175" s="159"/>
      <c r="D175" s="140" t="s">
        <v>229</v>
      </c>
      <c r="E175" s="140"/>
      <c r="F175" s="140"/>
      <c r="G175" s="142" t="s">
        <v>142</v>
      </c>
      <c r="H175" s="145" t="s">
        <v>77</v>
      </c>
      <c r="I175" s="56" t="e">
        <f t="shared" si="61"/>
        <v>#REF!</v>
      </c>
      <c r="J175" s="236">
        <v>1</v>
      </c>
      <c r="K175" s="211">
        <v>4</v>
      </c>
      <c r="L175" s="211" t="e">
        <f>+#REF!/1000</f>
        <v>#REF!</v>
      </c>
      <c r="M175" s="211">
        <v>3</v>
      </c>
      <c r="N175" s="236">
        <v>1</v>
      </c>
      <c r="O175" s="211" t="e">
        <f>+#REF!/1000</f>
        <v>#REF!</v>
      </c>
      <c r="P175" s="278"/>
    </row>
    <row r="176" spans="2:16" ht="18.75" customHeight="1" x14ac:dyDescent="0.25">
      <c r="B176" s="57"/>
      <c r="C176" s="348"/>
      <c r="D176" s="348"/>
      <c r="E176" s="348"/>
      <c r="F176" s="348"/>
      <c r="G176" s="142" t="s">
        <v>148</v>
      </c>
      <c r="H176" s="145"/>
      <c r="I176" s="56" t="e">
        <f t="shared" si="61"/>
        <v>#REF!</v>
      </c>
      <c r="J176" s="236">
        <v>1</v>
      </c>
      <c r="K176" s="211">
        <f>+K175</f>
        <v>4</v>
      </c>
      <c r="L176" s="211" t="e">
        <f t="shared" ref="L176:O176" si="63">+L175</f>
        <v>#REF!</v>
      </c>
      <c r="M176" s="211">
        <f t="shared" si="63"/>
        <v>3</v>
      </c>
      <c r="N176" s="236">
        <v>1</v>
      </c>
      <c r="O176" s="211" t="e">
        <f t="shared" si="63"/>
        <v>#REF!</v>
      </c>
      <c r="P176" s="278"/>
    </row>
    <row r="177" spans="2:16" ht="18.75" customHeight="1" x14ac:dyDescent="0.25">
      <c r="B177" s="156"/>
      <c r="C177" s="159"/>
      <c r="D177" s="389" t="s">
        <v>78</v>
      </c>
      <c r="E177" s="389"/>
      <c r="F177" s="389"/>
      <c r="G177" s="142" t="s">
        <v>142</v>
      </c>
      <c r="H177" s="145" t="s">
        <v>79</v>
      </c>
      <c r="I177" s="56">
        <f t="shared" si="61"/>
        <v>212</v>
      </c>
      <c r="J177" s="236"/>
      <c r="K177" s="211">
        <v>80</v>
      </c>
      <c r="L177" s="211">
        <v>60</v>
      </c>
      <c r="M177" s="211">
        <v>60</v>
      </c>
      <c r="N177" s="236">
        <v>0</v>
      </c>
      <c r="O177" s="211">
        <v>12</v>
      </c>
      <c r="P177" s="278">
        <v>0</v>
      </c>
    </row>
    <row r="178" spans="2:16" ht="18.75" customHeight="1" x14ac:dyDescent="0.25">
      <c r="B178" s="157"/>
      <c r="C178" s="348"/>
      <c r="D178" s="348"/>
      <c r="E178" s="348"/>
      <c r="F178" s="348"/>
      <c r="G178" s="142" t="s">
        <v>148</v>
      </c>
      <c r="H178" s="145"/>
      <c r="I178" s="56">
        <f t="shared" si="61"/>
        <v>212</v>
      </c>
      <c r="J178" s="236"/>
      <c r="K178" s="211">
        <f>+K177</f>
        <v>80</v>
      </c>
      <c r="L178" s="211">
        <f t="shared" ref="L178:O178" si="64">+L177</f>
        <v>60</v>
      </c>
      <c r="M178" s="211">
        <f t="shared" si="64"/>
        <v>60</v>
      </c>
      <c r="N178" s="236">
        <v>0</v>
      </c>
      <c r="O178" s="211">
        <f t="shared" si="64"/>
        <v>12</v>
      </c>
      <c r="P178" s="278">
        <f>+P177</f>
        <v>0</v>
      </c>
    </row>
    <row r="179" spans="2:16" ht="12.75" hidden="1" customHeight="1" x14ac:dyDescent="0.25">
      <c r="B179" s="158"/>
      <c r="C179" s="159"/>
      <c r="D179" s="140" t="s">
        <v>230</v>
      </c>
      <c r="E179" s="140"/>
      <c r="F179" s="140"/>
      <c r="G179" s="142"/>
      <c r="H179" s="145" t="s">
        <v>231</v>
      </c>
      <c r="I179" s="56">
        <f t="shared" si="61"/>
        <v>0</v>
      </c>
      <c r="J179" s="236"/>
      <c r="K179" s="211"/>
      <c r="L179" s="211"/>
      <c r="M179" s="211"/>
      <c r="N179" s="236"/>
      <c r="O179" s="211"/>
      <c r="P179" s="278"/>
    </row>
    <row r="180" spans="2:16" ht="12.75" hidden="1" customHeight="1" x14ac:dyDescent="0.25">
      <c r="B180" s="155"/>
      <c r="C180" s="159"/>
      <c r="D180" s="350" t="s">
        <v>232</v>
      </c>
      <c r="E180" s="350"/>
      <c r="F180" s="350"/>
      <c r="G180" s="162" t="s">
        <v>142</v>
      </c>
      <c r="H180" s="167" t="s">
        <v>233</v>
      </c>
      <c r="I180" s="56">
        <f t="shared" si="61"/>
        <v>0</v>
      </c>
      <c r="J180" s="236"/>
      <c r="K180" s="211"/>
      <c r="L180" s="211"/>
      <c r="M180" s="211"/>
      <c r="N180" s="236"/>
      <c r="O180" s="211"/>
      <c r="P180" s="278"/>
    </row>
    <row r="181" spans="2:16" ht="12.75" hidden="1" customHeight="1" x14ac:dyDescent="0.25">
      <c r="B181" s="155"/>
      <c r="C181" s="159"/>
      <c r="D181" s="168"/>
      <c r="E181" s="168"/>
      <c r="F181" s="168"/>
      <c r="G181" s="162" t="s">
        <v>148</v>
      </c>
      <c r="H181" s="161"/>
      <c r="I181" s="56">
        <f t="shared" si="61"/>
        <v>0</v>
      </c>
      <c r="J181" s="236"/>
      <c r="K181" s="211"/>
      <c r="L181" s="211"/>
      <c r="M181" s="211"/>
      <c r="N181" s="236"/>
      <c r="O181" s="211"/>
      <c r="P181" s="278"/>
    </row>
    <row r="182" spans="2:16" hidden="1" x14ac:dyDescent="0.25">
      <c r="B182" s="57"/>
      <c r="C182" s="140"/>
      <c r="D182" s="140" t="s">
        <v>234</v>
      </c>
      <c r="E182" s="140"/>
      <c r="F182" s="140"/>
      <c r="G182" s="142" t="s">
        <v>142</v>
      </c>
      <c r="H182" s="145" t="s">
        <v>235</v>
      </c>
      <c r="I182" s="56">
        <f t="shared" si="61"/>
        <v>0</v>
      </c>
      <c r="J182" s="236"/>
      <c r="K182" s="211"/>
      <c r="L182" s="211"/>
      <c r="M182" s="211"/>
      <c r="N182" s="236"/>
      <c r="O182" s="211"/>
      <c r="P182" s="278"/>
    </row>
    <row r="183" spans="2:16" hidden="1" x14ac:dyDescent="0.25">
      <c r="B183" s="57"/>
      <c r="C183" s="140"/>
      <c r="D183" s="388"/>
      <c r="E183" s="388"/>
      <c r="F183" s="388"/>
      <c r="G183" s="142" t="s">
        <v>148</v>
      </c>
      <c r="H183" s="145"/>
      <c r="I183" s="56">
        <f t="shared" si="61"/>
        <v>0</v>
      </c>
      <c r="J183" s="236"/>
      <c r="K183" s="211"/>
      <c r="L183" s="211"/>
      <c r="M183" s="211"/>
      <c r="N183" s="236"/>
      <c r="O183" s="211"/>
      <c r="P183" s="278"/>
    </row>
    <row r="184" spans="2:16" ht="17.25" hidden="1" customHeight="1" x14ac:dyDescent="0.25">
      <c r="B184" s="57"/>
      <c r="C184" s="140"/>
      <c r="D184" s="140" t="s">
        <v>236</v>
      </c>
      <c r="E184" s="140"/>
      <c r="F184" s="140"/>
      <c r="G184" s="142" t="s">
        <v>142</v>
      </c>
      <c r="H184" s="145" t="s">
        <v>80</v>
      </c>
      <c r="I184" s="56">
        <v>0</v>
      </c>
      <c r="J184" s="236"/>
      <c r="K184" s="211">
        <v>0</v>
      </c>
      <c r="L184" s="211" t="e">
        <f>+#REF!/1000</f>
        <v>#REF!</v>
      </c>
      <c r="M184" s="211">
        <v>0</v>
      </c>
      <c r="N184" s="236"/>
      <c r="O184" s="211" t="e">
        <f>+#REF!/1000</f>
        <v>#REF!</v>
      </c>
      <c r="P184" s="278"/>
    </row>
    <row r="185" spans="2:16" ht="17.25" hidden="1" customHeight="1" x14ac:dyDescent="0.25">
      <c r="B185" s="57"/>
      <c r="C185" s="140"/>
      <c r="D185" s="390"/>
      <c r="E185" s="391"/>
      <c r="F185" s="392"/>
      <c r="G185" s="142" t="s">
        <v>148</v>
      </c>
      <c r="H185" s="145"/>
      <c r="I185" s="56">
        <v>0</v>
      </c>
      <c r="J185" s="236"/>
      <c r="K185" s="211">
        <f>+K184</f>
        <v>0</v>
      </c>
      <c r="L185" s="211" t="e">
        <f t="shared" ref="L185:O185" si="65">+L184</f>
        <v>#REF!</v>
      </c>
      <c r="M185" s="211">
        <f t="shared" si="65"/>
        <v>0</v>
      </c>
      <c r="N185" s="236"/>
      <c r="O185" s="211" t="e">
        <f t="shared" si="65"/>
        <v>#REF!</v>
      </c>
      <c r="P185" s="278"/>
    </row>
    <row r="186" spans="2:16" ht="17.25" customHeight="1" x14ac:dyDescent="0.25">
      <c r="B186" s="57"/>
      <c r="C186" s="140"/>
      <c r="D186" s="140" t="s">
        <v>81</v>
      </c>
      <c r="E186" s="140"/>
      <c r="F186" s="140"/>
      <c r="G186" s="142" t="s">
        <v>142</v>
      </c>
      <c r="H186" s="145" t="s">
        <v>82</v>
      </c>
      <c r="I186" s="56">
        <f t="shared" ref="I186:I210" si="66">SUM(K186:O186)-N186</f>
        <v>17</v>
      </c>
      <c r="J186" s="236">
        <v>7</v>
      </c>
      <c r="K186" s="211">
        <v>7</v>
      </c>
      <c r="L186" s="211">
        <v>5</v>
      </c>
      <c r="M186" s="211">
        <v>3</v>
      </c>
      <c r="N186" s="236">
        <v>5</v>
      </c>
      <c r="O186" s="211">
        <v>2</v>
      </c>
      <c r="P186" s="278">
        <v>2</v>
      </c>
    </row>
    <row r="187" spans="2:16" hidden="1" x14ac:dyDescent="0.25">
      <c r="B187" s="57"/>
      <c r="C187" s="159" t="s">
        <v>237</v>
      </c>
      <c r="D187" s="140"/>
      <c r="E187" s="140"/>
      <c r="F187" s="140"/>
      <c r="G187" s="142"/>
      <c r="H187" s="162">
        <v>30</v>
      </c>
      <c r="I187" s="56">
        <f t="shared" si="66"/>
        <v>0</v>
      </c>
      <c r="J187" s="236"/>
      <c r="K187" s="211"/>
      <c r="L187" s="211"/>
      <c r="M187" s="211"/>
      <c r="N187" s="236"/>
      <c r="O187" s="211"/>
      <c r="P187" s="278"/>
    </row>
    <row r="188" spans="2:16" hidden="1" x14ac:dyDescent="0.25">
      <c r="B188" s="57"/>
      <c r="C188" s="159" t="s">
        <v>238</v>
      </c>
      <c r="D188" s="159"/>
      <c r="E188" s="159"/>
      <c r="F188" s="140"/>
      <c r="G188" s="142"/>
      <c r="H188" s="165" t="s">
        <v>239</v>
      </c>
      <c r="I188" s="56">
        <f t="shared" si="66"/>
        <v>0</v>
      </c>
      <c r="J188" s="236"/>
      <c r="K188" s="211"/>
      <c r="L188" s="211"/>
      <c r="M188" s="211"/>
      <c r="N188" s="236"/>
      <c r="O188" s="211"/>
      <c r="P188" s="278"/>
    </row>
    <row r="189" spans="2:16" hidden="1" x14ac:dyDescent="0.25">
      <c r="B189" s="57"/>
      <c r="C189" s="140"/>
      <c r="D189" s="140" t="s">
        <v>240</v>
      </c>
      <c r="E189" s="140"/>
      <c r="F189" s="140"/>
      <c r="G189" s="142"/>
      <c r="H189" s="163" t="s">
        <v>241</v>
      </c>
      <c r="I189" s="56">
        <f t="shared" si="66"/>
        <v>0</v>
      </c>
      <c r="J189" s="236"/>
      <c r="K189" s="211"/>
      <c r="L189" s="211"/>
      <c r="M189" s="211"/>
      <c r="N189" s="236"/>
      <c r="O189" s="211"/>
      <c r="P189" s="278"/>
    </row>
    <row r="190" spans="2:16" hidden="1" x14ac:dyDescent="0.25">
      <c r="B190" s="57"/>
      <c r="C190" s="140"/>
      <c r="D190" s="140" t="s">
        <v>242</v>
      </c>
      <c r="E190" s="140"/>
      <c r="F190" s="140"/>
      <c r="G190" s="142"/>
      <c r="H190" s="163" t="s">
        <v>243</v>
      </c>
      <c r="I190" s="56">
        <f t="shared" si="66"/>
        <v>0</v>
      </c>
      <c r="J190" s="236"/>
      <c r="K190" s="211"/>
      <c r="L190" s="211"/>
      <c r="M190" s="211"/>
      <c r="N190" s="236"/>
      <c r="O190" s="211"/>
      <c r="P190" s="278"/>
    </row>
    <row r="191" spans="2:16" hidden="1" x14ac:dyDescent="0.25">
      <c r="B191" s="57"/>
      <c r="C191" s="159" t="s">
        <v>244</v>
      </c>
      <c r="D191" s="159"/>
      <c r="E191" s="159"/>
      <c r="F191" s="140"/>
      <c r="G191" s="142"/>
      <c r="H191" s="165" t="s">
        <v>245</v>
      </c>
      <c r="I191" s="56">
        <f t="shared" si="66"/>
        <v>0</v>
      </c>
      <c r="J191" s="236"/>
      <c r="K191" s="211"/>
      <c r="L191" s="211"/>
      <c r="M191" s="211"/>
      <c r="N191" s="236"/>
      <c r="O191" s="211"/>
      <c r="P191" s="278"/>
    </row>
    <row r="192" spans="2:16" hidden="1" x14ac:dyDescent="0.25">
      <c r="B192" s="57"/>
      <c r="C192" s="140"/>
      <c r="D192" s="140" t="s">
        <v>246</v>
      </c>
      <c r="E192" s="140"/>
      <c r="F192" s="140"/>
      <c r="G192" s="142"/>
      <c r="H192" s="163" t="s">
        <v>247</v>
      </c>
      <c r="I192" s="56">
        <f t="shared" si="66"/>
        <v>0</v>
      </c>
      <c r="J192" s="236"/>
      <c r="K192" s="211"/>
      <c r="L192" s="211"/>
      <c r="M192" s="211"/>
      <c r="N192" s="236"/>
      <c r="O192" s="211"/>
      <c r="P192" s="278"/>
    </row>
    <row r="193" spans="2:16" hidden="1" x14ac:dyDescent="0.25">
      <c r="B193" s="57"/>
      <c r="C193" s="140"/>
      <c r="D193" s="140" t="s">
        <v>248</v>
      </c>
      <c r="E193" s="140"/>
      <c r="F193" s="140"/>
      <c r="G193" s="142"/>
      <c r="H193" s="163" t="s">
        <v>249</v>
      </c>
      <c r="I193" s="56">
        <f t="shared" si="66"/>
        <v>0</v>
      </c>
      <c r="J193" s="236"/>
      <c r="K193" s="211"/>
      <c r="L193" s="211"/>
      <c r="M193" s="211"/>
      <c r="N193" s="236"/>
      <c r="O193" s="211"/>
      <c r="P193" s="278"/>
    </row>
    <row r="194" spans="2:16" hidden="1" x14ac:dyDescent="0.25">
      <c r="B194" s="57"/>
      <c r="C194" s="140"/>
      <c r="D194" s="140" t="s">
        <v>250</v>
      </c>
      <c r="E194" s="140"/>
      <c r="F194" s="140"/>
      <c r="G194" s="142"/>
      <c r="H194" s="163" t="s">
        <v>251</v>
      </c>
      <c r="I194" s="56">
        <f t="shared" si="66"/>
        <v>0</v>
      </c>
      <c r="J194" s="236"/>
      <c r="K194" s="211"/>
      <c r="L194" s="211"/>
      <c r="M194" s="211"/>
      <c r="N194" s="236"/>
      <c r="O194" s="211"/>
      <c r="P194" s="278"/>
    </row>
    <row r="195" spans="2:16" hidden="1" x14ac:dyDescent="0.25">
      <c r="B195" s="57"/>
      <c r="C195" s="140"/>
      <c r="D195" s="140" t="s">
        <v>252</v>
      </c>
      <c r="E195" s="140"/>
      <c r="F195" s="140"/>
      <c r="G195" s="142"/>
      <c r="H195" s="163" t="s">
        <v>253</v>
      </c>
      <c r="I195" s="56">
        <f t="shared" si="66"/>
        <v>0</v>
      </c>
      <c r="J195" s="236"/>
      <c r="K195" s="211"/>
      <c r="L195" s="211"/>
      <c r="M195" s="211"/>
      <c r="N195" s="236"/>
      <c r="O195" s="211"/>
      <c r="P195" s="278"/>
    </row>
    <row r="196" spans="2:16" hidden="1" x14ac:dyDescent="0.25">
      <c r="B196" s="57"/>
      <c r="C196" s="159" t="s">
        <v>254</v>
      </c>
      <c r="D196" s="159"/>
      <c r="E196" s="159"/>
      <c r="F196" s="140"/>
      <c r="G196" s="142"/>
      <c r="H196" s="165" t="s">
        <v>255</v>
      </c>
      <c r="I196" s="56">
        <f t="shared" si="66"/>
        <v>0</v>
      </c>
      <c r="J196" s="236"/>
      <c r="K196" s="211"/>
      <c r="L196" s="211"/>
      <c r="M196" s="211"/>
      <c r="N196" s="236"/>
      <c r="O196" s="211"/>
      <c r="P196" s="278"/>
    </row>
    <row r="197" spans="2:16" hidden="1" x14ac:dyDescent="0.25">
      <c r="B197" s="57"/>
      <c r="C197" s="140"/>
      <c r="D197" s="140" t="s">
        <v>256</v>
      </c>
      <c r="E197" s="140"/>
      <c r="F197" s="140"/>
      <c r="G197" s="142"/>
      <c r="H197" s="163" t="s">
        <v>257</v>
      </c>
      <c r="I197" s="56">
        <f t="shared" si="66"/>
        <v>0</v>
      </c>
      <c r="J197" s="236"/>
      <c r="K197" s="211"/>
      <c r="L197" s="211"/>
      <c r="M197" s="211"/>
      <c r="N197" s="236"/>
      <c r="O197" s="211"/>
      <c r="P197" s="278"/>
    </row>
    <row r="198" spans="2:16" hidden="1" x14ac:dyDescent="0.25">
      <c r="B198" s="57"/>
      <c r="C198" s="140"/>
      <c r="D198" s="140" t="s">
        <v>258</v>
      </c>
      <c r="E198" s="140"/>
      <c r="F198" s="140"/>
      <c r="G198" s="142"/>
      <c r="H198" s="163" t="s">
        <v>259</v>
      </c>
      <c r="I198" s="56">
        <f t="shared" si="66"/>
        <v>0</v>
      </c>
      <c r="J198" s="236"/>
      <c r="K198" s="211"/>
      <c r="L198" s="211"/>
      <c r="M198" s="211"/>
      <c r="N198" s="236"/>
      <c r="O198" s="211"/>
      <c r="P198" s="278"/>
    </row>
    <row r="199" spans="2:16" hidden="1" x14ac:dyDescent="0.25">
      <c r="B199" s="57"/>
      <c r="C199" s="140"/>
      <c r="D199" s="140" t="s">
        <v>260</v>
      </c>
      <c r="E199" s="140"/>
      <c r="F199" s="140"/>
      <c r="G199" s="142"/>
      <c r="H199" s="163" t="s">
        <v>261</v>
      </c>
      <c r="I199" s="56">
        <f t="shared" si="66"/>
        <v>0</v>
      </c>
      <c r="J199" s="236"/>
      <c r="K199" s="211"/>
      <c r="L199" s="211"/>
      <c r="M199" s="211"/>
      <c r="N199" s="236"/>
      <c r="O199" s="211"/>
      <c r="P199" s="278"/>
    </row>
    <row r="200" spans="2:16" hidden="1" x14ac:dyDescent="0.25">
      <c r="B200" s="57"/>
      <c r="C200" s="140"/>
      <c r="D200" s="140" t="s">
        <v>262</v>
      </c>
      <c r="E200" s="140"/>
      <c r="F200" s="140"/>
      <c r="G200" s="142"/>
      <c r="H200" s="163" t="s">
        <v>263</v>
      </c>
      <c r="I200" s="56">
        <f t="shared" si="66"/>
        <v>0</v>
      </c>
      <c r="J200" s="236"/>
      <c r="K200" s="211"/>
      <c r="L200" s="211"/>
      <c r="M200" s="211"/>
      <c r="N200" s="236"/>
      <c r="O200" s="211"/>
      <c r="P200" s="278"/>
    </row>
    <row r="201" spans="2:16" hidden="1" x14ac:dyDescent="0.25">
      <c r="B201" s="57"/>
      <c r="C201" s="140"/>
      <c r="D201" s="140" t="s">
        <v>264</v>
      </c>
      <c r="E201" s="140"/>
      <c r="F201" s="140"/>
      <c r="G201" s="142"/>
      <c r="H201" s="163" t="s">
        <v>265</v>
      </c>
      <c r="I201" s="56">
        <f t="shared" si="66"/>
        <v>0</v>
      </c>
      <c r="J201" s="236"/>
      <c r="K201" s="211"/>
      <c r="L201" s="211"/>
      <c r="M201" s="211"/>
      <c r="N201" s="236"/>
      <c r="O201" s="211"/>
      <c r="P201" s="278"/>
    </row>
    <row r="202" spans="2:16" hidden="1" x14ac:dyDescent="0.25">
      <c r="B202" s="57"/>
      <c r="C202" s="159" t="s">
        <v>266</v>
      </c>
      <c r="D202" s="140"/>
      <c r="E202" s="140"/>
      <c r="F202" s="140"/>
      <c r="G202" s="142"/>
      <c r="H202" s="162">
        <v>51</v>
      </c>
      <c r="I202" s="56">
        <f t="shared" si="66"/>
        <v>0</v>
      </c>
      <c r="J202" s="236"/>
      <c r="K202" s="211"/>
      <c r="L202" s="211"/>
      <c r="M202" s="211"/>
      <c r="N202" s="236"/>
      <c r="O202" s="211"/>
      <c r="P202" s="278"/>
    </row>
    <row r="203" spans="2:16" hidden="1" x14ac:dyDescent="0.25">
      <c r="B203" s="57"/>
      <c r="C203" s="140"/>
      <c r="D203" s="140" t="s">
        <v>267</v>
      </c>
      <c r="E203" s="140"/>
      <c r="F203" s="140"/>
      <c r="G203" s="142"/>
      <c r="H203" s="142" t="s">
        <v>268</v>
      </c>
      <c r="I203" s="56">
        <f t="shared" si="66"/>
        <v>0</v>
      </c>
      <c r="J203" s="236"/>
      <c r="K203" s="211"/>
      <c r="L203" s="211"/>
      <c r="M203" s="211"/>
      <c r="N203" s="236"/>
      <c r="O203" s="211"/>
      <c r="P203" s="278"/>
    </row>
    <row r="204" spans="2:16" hidden="1" x14ac:dyDescent="0.25">
      <c r="B204" s="57"/>
      <c r="C204" s="140"/>
      <c r="D204" s="140" t="s">
        <v>269</v>
      </c>
      <c r="E204" s="140"/>
      <c r="F204" s="140"/>
      <c r="G204" s="142"/>
      <c r="H204" s="145"/>
      <c r="I204" s="56">
        <f t="shared" si="66"/>
        <v>0</v>
      </c>
      <c r="J204" s="236"/>
      <c r="K204" s="211"/>
      <c r="L204" s="211"/>
      <c r="M204" s="211"/>
      <c r="N204" s="236"/>
      <c r="O204" s="211"/>
      <c r="P204" s="278"/>
    </row>
    <row r="205" spans="2:16" hidden="1" x14ac:dyDescent="0.25">
      <c r="B205" s="57"/>
      <c r="C205" s="140"/>
      <c r="D205" s="140" t="s">
        <v>269</v>
      </c>
      <c r="E205" s="140"/>
      <c r="F205" s="140"/>
      <c r="G205" s="142"/>
      <c r="H205" s="145"/>
      <c r="I205" s="56">
        <f t="shared" si="66"/>
        <v>0</v>
      </c>
      <c r="J205" s="236"/>
      <c r="K205" s="211"/>
      <c r="L205" s="211"/>
      <c r="M205" s="211"/>
      <c r="N205" s="236"/>
      <c r="O205" s="211"/>
      <c r="P205" s="278"/>
    </row>
    <row r="206" spans="2:16" hidden="1" x14ac:dyDescent="0.25">
      <c r="B206" s="57"/>
      <c r="C206" s="140"/>
      <c r="D206" s="159" t="s">
        <v>270</v>
      </c>
      <c r="E206" s="140"/>
      <c r="F206" s="140"/>
      <c r="G206" s="142"/>
      <c r="H206" s="142" t="s">
        <v>271</v>
      </c>
      <c r="I206" s="56">
        <f t="shared" si="66"/>
        <v>0</v>
      </c>
      <c r="J206" s="236"/>
      <c r="K206" s="211"/>
      <c r="L206" s="211"/>
      <c r="M206" s="211"/>
      <c r="N206" s="236"/>
      <c r="O206" s="211"/>
      <c r="P206" s="278"/>
    </row>
    <row r="207" spans="2:16" hidden="1" x14ac:dyDescent="0.25">
      <c r="B207" s="57"/>
      <c r="C207" s="140"/>
      <c r="D207" s="140" t="s">
        <v>269</v>
      </c>
      <c r="E207" s="140"/>
      <c r="F207" s="140"/>
      <c r="G207" s="142"/>
      <c r="H207" s="145"/>
      <c r="I207" s="56">
        <f t="shared" si="66"/>
        <v>0</v>
      </c>
      <c r="J207" s="236"/>
      <c r="K207" s="211"/>
      <c r="L207" s="211"/>
      <c r="M207" s="211"/>
      <c r="N207" s="236"/>
      <c r="O207" s="211"/>
      <c r="P207" s="278"/>
    </row>
    <row r="208" spans="2:16" hidden="1" x14ac:dyDescent="0.25">
      <c r="B208" s="153"/>
      <c r="C208" s="140"/>
      <c r="D208" s="140" t="s">
        <v>269</v>
      </c>
      <c r="E208" s="140"/>
      <c r="F208" s="140"/>
      <c r="G208" s="142"/>
      <c r="H208" s="145"/>
      <c r="I208" s="56">
        <f t="shared" si="66"/>
        <v>0</v>
      </c>
      <c r="J208" s="236"/>
      <c r="K208" s="211"/>
      <c r="L208" s="211"/>
      <c r="M208" s="211"/>
      <c r="N208" s="236"/>
      <c r="O208" s="211"/>
      <c r="P208" s="278"/>
    </row>
    <row r="209" spans="2:16" ht="15.75" thickBot="1" x14ac:dyDescent="0.3">
      <c r="B209" s="169"/>
      <c r="C209" s="170"/>
      <c r="D209" s="393"/>
      <c r="E209" s="393"/>
      <c r="F209" s="393"/>
      <c r="G209" s="181" t="s">
        <v>148</v>
      </c>
      <c r="H209" s="171"/>
      <c r="I209" s="86">
        <f t="shared" si="66"/>
        <v>17</v>
      </c>
      <c r="J209" s="241">
        <v>7</v>
      </c>
      <c r="K209" s="215">
        <f>+K186</f>
        <v>7</v>
      </c>
      <c r="L209" s="215">
        <f t="shared" ref="L209:O209" si="67">+L186</f>
        <v>5</v>
      </c>
      <c r="M209" s="215">
        <f t="shared" si="67"/>
        <v>3</v>
      </c>
      <c r="N209" s="241">
        <v>5</v>
      </c>
      <c r="O209" s="215">
        <f t="shared" si="67"/>
        <v>2</v>
      </c>
      <c r="P209" s="281">
        <v>2</v>
      </c>
    </row>
    <row r="210" spans="2:16" ht="15.75" thickBot="1" x14ac:dyDescent="0.3">
      <c r="B210" s="87"/>
      <c r="C210" s="88" t="s">
        <v>83</v>
      </c>
      <c r="D210" s="89"/>
      <c r="E210" s="89"/>
      <c r="F210" s="89"/>
      <c r="G210" s="90" t="s">
        <v>142</v>
      </c>
      <c r="H210" s="107">
        <v>55</v>
      </c>
      <c r="I210" s="86">
        <f t="shared" si="66"/>
        <v>63</v>
      </c>
      <c r="J210" s="229"/>
      <c r="K210" s="34">
        <f>K216</f>
        <v>63</v>
      </c>
      <c r="L210" s="35">
        <f>L216</f>
        <v>0</v>
      </c>
      <c r="M210" s="35">
        <f>M216</f>
        <v>0</v>
      </c>
      <c r="N210" s="264"/>
      <c r="O210" s="36">
        <f>O216</f>
        <v>0</v>
      </c>
      <c r="P210" s="269"/>
    </row>
    <row r="211" spans="2:16" hidden="1" x14ac:dyDescent="0.25">
      <c r="B211" s="71"/>
      <c r="C211" s="40"/>
      <c r="D211" s="38" t="s">
        <v>272</v>
      </c>
      <c r="E211" s="40"/>
      <c r="F211" s="40"/>
      <c r="G211" s="102"/>
      <c r="H211" s="53" t="s">
        <v>273</v>
      </c>
      <c r="I211" s="56"/>
      <c r="J211" s="231"/>
      <c r="K211" s="202"/>
      <c r="L211" s="45">
        <f t="shared" ref="L211:O214" si="68">L217</f>
        <v>0</v>
      </c>
      <c r="M211" s="45">
        <f t="shared" si="68"/>
        <v>0</v>
      </c>
      <c r="N211" s="260"/>
      <c r="O211" s="46">
        <f t="shared" si="68"/>
        <v>0</v>
      </c>
      <c r="P211" s="270"/>
    </row>
    <row r="212" spans="2:16" hidden="1" x14ac:dyDescent="0.25">
      <c r="B212" s="71"/>
      <c r="C212" s="40"/>
      <c r="D212" s="40"/>
      <c r="E212" s="40" t="s">
        <v>274</v>
      </c>
      <c r="F212" s="40"/>
      <c r="G212" s="102"/>
      <c r="H212" s="49"/>
      <c r="I212" s="56"/>
      <c r="J212" s="231"/>
      <c r="K212" s="202"/>
      <c r="L212" s="45">
        <f t="shared" si="68"/>
        <v>0</v>
      </c>
      <c r="M212" s="45">
        <f t="shared" si="68"/>
        <v>0</v>
      </c>
      <c r="N212" s="260"/>
      <c r="O212" s="46">
        <f t="shared" si="68"/>
        <v>0</v>
      </c>
      <c r="P212" s="270"/>
    </row>
    <row r="213" spans="2:16" hidden="1" x14ac:dyDescent="0.25">
      <c r="B213" s="71"/>
      <c r="C213" s="40"/>
      <c r="D213" s="40"/>
      <c r="E213" s="40" t="s">
        <v>274</v>
      </c>
      <c r="F213" s="40"/>
      <c r="G213" s="102"/>
      <c r="H213" s="49"/>
      <c r="I213" s="56"/>
      <c r="J213" s="231"/>
      <c r="K213" s="202"/>
      <c r="L213" s="45">
        <f t="shared" si="68"/>
        <v>0</v>
      </c>
      <c r="M213" s="45">
        <f t="shared" si="68"/>
        <v>0</v>
      </c>
      <c r="N213" s="260"/>
      <c r="O213" s="46">
        <f t="shared" si="68"/>
        <v>0</v>
      </c>
      <c r="P213" s="270"/>
    </row>
    <row r="214" spans="2:16" hidden="1" x14ac:dyDescent="0.25">
      <c r="B214" s="71"/>
      <c r="C214" s="40"/>
      <c r="D214" s="40"/>
      <c r="E214" s="40" t="s">
        <v>274</v>
      </c>
      <c r="F214" s="40"/>
      <c r="G214" s="102"/>
      <c r="H214" s="49"/>
      <c r="I214" s="56"/>
      <c r="J214" s="231"/>
      <c r="K214" s="202"/>
      <c r="L214" s="45">
        <f t="shared" si="68"/>
        <v>0</v>
      </c>
      <c r="M214" s="45">
        <f t="shared" si="68"/>
        <v>0</v>
      </c>
      <c r="N214" s="260"/>
      <c r="O214" s="46">
        <f t="shared" si="68"/>
        <v>0</v>
      </c>
      <c r="P214" s="270"/>
    </row>
    <row r="215" spans="2:16" ht="15.75" thickBot="1" x14ac:dyDescent="0.3">
      <c r="B215" s="71"/>
      <c r="C215" s="394"/>
      <c r="D215" s="395"/>
      <c r="E215" s="395"/>
      <c r="F215" s="396"/>
      <c r="G215" s="173" t="s">
        <v>148</v>
      </c>
      <c r="H215" s="174"/>
      <c r="I215" s="86">
        <f t="shared" ref="I215:I217" si="69">SUM(K215:O215)-N215</f>
        <v>63</v>
      </c>
      <c r="J215" s="242"/>
      <c r="K215" s="175">
        <f>+K217</f>
        <v>63</v>
      </c>
      <c r="L215" s="176">
        <f>+L217</f>
        <v>0</v>
      </c>
      <c r="M215" s="176">
        <f>+M217</f>
        <v>0</v>
      </c>
      <c r="N215" s="265"/>
      <c r="O215" s="177">
        <f>+O217</f>
        <v>0</v>
      </c>
      <c r="P215" s="282"/>
    </row>
    <row r="216" spans="2:16" ht="15.75" thickBot="1" x14ac:dyDescent="0.3">
      <c r="B216" s="57"/>
      <c r="C216" s="140"/>
      <c r="D216" s="178" t="s">
        <v>275</v>
      </c>
      <c r="E216" s="140"/>
      <c r="F216" s="140"/>
      <c r="G216" s="142" t="s">
        <v>142</v>
      </c>
      <c r="H216" s="162" t="s">
        <v>84</v>
      </c>
      <c r="I216" s="86">
        <f t="shared" si="69"/>
        <v>63</v>
      </c>
      <c r="J216" s="236"/>
      <c r="K216" s="211">
        <v>63</v>
      </c>
      <c r="L216" s="211">
        <f>L218</f>
        <v>0</v>
      </c>
      <c r="M216" s="211">
        <f>M218</f>
        <v>0</v>
      </c>
      <c r="N216" s="236"/>
      <c r="O216" s="211">
        <f>O218</f>
        <v>0</v>
      </c>
      <c r="P216" s="278"/>
    </row>
    <row r="217" spans="2:16" ht="15.75" thickBot="1" x14ac:dyDescent="0.3">
      <c r="B217" s="57"/>
      <c r="C217" s="140"/>
      <c r="D217" s="351"/>
      <c r="E217" s="351"/>
      <c r="F217" s="351"/>
      <c r="G217" s="142" t="s">
        <v>148</v>
      </c>
      <c r="H217" s="162"/>
      <c r="I217" s="86">
        <f t="shared" si="69"/>
        <v>63</v>
      </c>
      <c r="J217" s="236"/>
      <c r="K217" s="211">
        <v>63</v>
      </c>
      <c r="L217" s="211">
        <f>L231</f>
        <v>0</v>
      </c>
      <c r="M217" s="211">
        <f>M231</f>
        <v>0</v>
      </c>
      <c r="N217" s="236"/>
      <c r="O217" s="211">
        <f>O231</f>
        <v>0</v>
      </c>
      <c r="P217" s="278"/>
    </row>
    <row r="218" spans="2:16" x14ac:dyDescent="0.25">
      <c r="B218" s="57"/>
      <c r="C218" s="140"/>
      <c r="D218" s="140"/>
      <c r="E218" s="140" t="s">
        <v>85</v>
      </c>
      <c r="F218" s="140"/>
      <c r="G218" s="142" t="s">
        <v>142</v>
      </c>
      <c r="H218" s="142" t="s">
        <v>86</v>
      </c>
      <c r="I218" s="104">
        <f t="shared" ref="I218" si="70">SUM(K218:O218)</f>
        <v>63</v>
      </c>
      <c r="J218" s="236"/>
      <c r="K218" s="211">
        <v>63</v>
      </c>
      <c r="L218" s="211">
        <v>0</v>
      </c>
      <c r="M218" s="211">
        <v>0</v>
      </c>
      <c r="N218" s="236"/>
      <c r="O218" s="211">
        <v>0</v>
      </c>
      <c r="P218" s="278"/>
    </row>
    <row r="219" spans="2:16" hidden="1" x14ac:dyDescent="0.25">
      <c r="B219" s="57"/>
      <c r="C219" s="159" t="s">
        <v>276</v>
      </c>
      <c r="D219" s="140"/>
      <c r="E219" s="140"/>
      <c r="F219" s="140"/>
      <c r="G219" s="142"/>
      <c r="H219" s="162">
        <v>57</v>
      </c>
      <c r="I219" s="104">
        <v>0</v>
      </c>
      <c r="J219" s="236"/>
      <c r="K219" s="211"/>
      <c r="L219" s="211"/>
      <c r="M219" s="211"/>
      <c r="N219" s="236"/>
      <c r="O219" s="211"/>
      <c r="P219" s="278"/>
    </row>
    <row r="220" spans="2:16" hidden="1" x14ac:dyDescent="0.25">
      <c r="B220" s="57"/>
      <c r="C220" s="140"/>
      <c r="D220" s="159" t="s">
        <v>277</v>
      </c>
      <c r="E220" s="140"/>
      <c r="F220" s="140"/>
      <c r="G220" s="142"/>
      <c r="H220" s="162" t="s">
        <v>278</v>
      </c>
      <c r="I220" s="104">
        <v>0</v>
      </c>
      <c r="J220" s="236"/>
      <c r="K220" s="211"/>
      <c r="L220" s="211"/>
      <c r="M220" s="211"/>
      <c r="N220" s="236"/>
      <c r="O220" s="211"/>
      <c r="P220" s="278"/>
    </row>
    <row r="221" spans="2:16" hidden="1" x14ac:dyDescent="0.25">
      <c r="B221" s="57"/>
      <c r="C221" s="140"/>
      <c r="D221" s="140"/>
      <c r="E221" s="140" t="s">
        <v>274</v>
      </c>
      <c r="F221" s="140"/>
      <c r="G221" s="142"/>
      <c r="H221" s="142"/>
      <c r="I221" s="104">
        <v>0</v>
      </c>
      <c r="J221" s="236"/>
      <c r="K221" s="211"/>
      <c r="L221" s="211"/>
      <c r="M221" s="211"/>
      <c r="N221" s="236"/>
      <c r="O221" s="211"/>
      <c r="P221" s="278"/>
    </row>
    <row r="222" spans="2:16" ht="6.75" hidden="1" customHeight="1" x14ac:dyDescent="0.25">
      <c r="B222" s="57"/>
      <c r="C222" s="140"/>
      <c r="D222" s="140"/>
      <c r="E222" s="140" t="s">
        <v>274</v>
      </c>
      <c r="F222" s="140"/>
      <c r="G222" s="142"/>
      <c r="H222" s="142"/>
      <c r="I222" s="104">
        <v>0</v>
      </c>
      <c r="J222" s="236"/>
      <c r="K222" s="211"/>
      <c r="L222" s="211"/>
      <c r="M222" s="211"/>
      <c r="N222" s="236"/>
      <c r="O222" s="211"/>
      <c r="P222" s="278"/>
    </row>
    <row r="223" spans="2:16" hidden="1" x14ac:dyDescent="0.25">
      <c r="B223" s="57"/>
      <c r="C223" s="140"/>
      <c r="D223" s="159" t="s">
        <v>279</v>
      </c>
      <c r="E223" s="140"/>
      <c r="F223" s="140"/>
      <c r="G223" s="142"/>
      <c r="H223" s="162" t="s">
        <v>280</v>
      </c>
      <c r="I223" s="104">
        <v>0</v>
      </c>
      <c r="J223" s="236"/>
      <c r="K223" s="211"/>
      <c r="L223" s="211"/>
      <c r="M223" s="211"/>
      <c r="N223" s="236"/>
      <c r="O223" s="211"/>
      <c r="P223" s="278"/>
    </row>
    <row r="224" spans="2:16" hidden="1" x14ac:dyDescent="0.25">
      <c r="B224" s="57"/>
      <c r="C224" s="140"/>
      <c r="D224" s="140"/>
      <c r="E224" s="140" t="s">
        <v>274</v>
      </c>
      <c r="F224" s="140"/>
      <c r="G224" s="142"/>
      <c r="H224" s="142"/>
      <c r="I224" s="104">
        <v>0</v>
      </c>
      <c r="J224" s="236"/>
      <c r="K224" s="211"/>
      <c r="L224" s="211"/>
      <c r="M224" s="211"/>
      <c r="N224" s="236"/>
      <c r="O224" s="211"/>
      <c r="P224" s="278"/>
    </row>
    <row r="225" spans="2:16" hidden="1" x14ac:dyDescent="0.25">
      <c r="B225" s="57"/>
      <c r="C225" s="140"/>
      <c r="D225" s="140"/>
      <c r="E225" s="140" t="s">
        <v>274</v>
      </c>
      <c r="F225" s="140"/>
      <c r="G225" s="142"/>
      <c r="H225" s="142"/>
      <c r="I225" s="104">
        <v>0</v>
      </c>
      <c r="J225" s="236"/>
      <c r="K225" s="211"/>
      <c r="L225" s="211"/>
      <c r="M225" s="211"/>
      <c r="N225" s="236"/>
      <c r="O225" s="211"/>
      <c r="P225" s="278"/>
    </row>
    <row r="226" spans="2:16" hidden="1" x14ac:dyDescent="0.25">
      <c r="B226" s="57"/>
      <c r="C226" s="159" t="s">
        <v>281</v>
      </c>
      <c r="D226" s="140"/>
      <c r="E226" s="140"/>
      <c r="F226" s="140"/>
      <c r="G226" s="142"/>
      <c r="H226" s="162">
        <v>59</v>
      </c>
      <c r="I226" s="104">
        <v>0</v>
      </c>
      <c r="J226" s="236"/>
      <c r="K226" s="211"/>
      <c r="L226" s="211"/>
      <c r="M226" s="211"/>
      <c r="N226" s="236"/>
      <c r="O226" s="211"/>
      <c r="P226" s="278"/>
    </row>
    <row r="227" spans="2:16" hidden="1" x14ac:dyDescent="0.25">
      <c r="B227" s="57"/>
      <c r="C227" s="140"/>
      <c r="D227" s="140" t="s">
        <v>274</v>
      </c>
      <c r="E227" s="140"/>
      <c r="F227" s="140"/>
      <c r="G227" s="142"/>
      <c r="H227" s="142"/>
      <c r="I227" s="104">
        <v>0</v>
      </c>
      <c r="J227" s="236"/>
      <c r="K227" s="211"/>
      <c r="L227" s="211"/>
      <c r="M227" s="211"/>
      <c r="N227" s="236"/>
      <c r="O227" s="211"/>
      <c r="P227" s="278"/>
    </row>
    <row r="228" spans="2:16" hidden="1" x14ac:dyDescent="0.25">
      <c r="B228" s="57"/>
      <c r="C228" s="140"/>
      <c r="D228" s="140" t="s">
        <v>274</v>
      </c>
      <c r="E228" s="140"/>
      <c r="F228" s="140"/>
      <c r="G228" s="142"/>
      <c r="H228" s="142"/>
      <c r="I228" s="104">
        <v>0</v>
      </c>
      <c r="J228" s="236"/>
      <c r="K228" s="211"/>
      <c r="L228" s="211"/>
      <c r="M228" s="211"/>
      <c r="N228" s="236"/>
      <c r="O228" s="211"/>
      <c r="P228" s="278"/>
    </row>
    <row r="229" spans="2:16" hidden="1" x14ac:dyDescent="0.25">
      <c r="B229" s="57"/>
      <c r="C229" s="140"/>
      <c r="D229" s="140" t="s">
        <v>274</v>
      </c>
      <c r="E229" s="140"/>
      <c r="F229" s="140"/>
      <c r="G229" s="142"/>
      <c r="H229" s="142"/>
      <c r="I229" s="104">
        <v>0</v>
      </c>
      <c r="J229" s="236"/>
      <c r="K229" s="211"/>
      <c r="L229" s="211"/>
      <c r="M229" s="211"/>
      <c r="N229" s="236"/>
      <c r="O229" s="211"/>
      <c r="P229" s="278"/>
    </row>
    <row r="230" spans="2:16" hidden="1" x14ac:dyDescent="0.25">
      <c r="B230" s="57"/>
      <c r="C230" s="140"/>
      <c r="D230" s="140"/>
      <c r="E230" s="140"/>
      <c r="F230" s="140"/>
      <c r="G230" s="142"/>
      <c r="H230" s="142"/>
      <c r="I230" s="104">
        <v>0</v>
      </c>
      <c r="J230" s="236"/>
      <c r="K230" s="211"/>
      <c r="L230" s="211"/>
      <c r="M230" s="211"/>
      <c r="N230" s="236"/>
      <c r="O230" s="211"/>
      <c r="P230" s="278"/>
    </row>
    <row r="231" spans="2:16" ht="15.75" thickBot="1" x14ac:dyDescent="0.3">
      <c r="B231" s="172"/>
      <c r="C231" s="140"/>
      <c r="D231" s="140"/>
      <c r="E231" s="388"/>
      <c r="F231" s="388"/>
      <c r="G231" s="142" t="s">
        <v>148</v>
      </c>
      <c r="H231" s="142"/>
      <c r="I231" s="86">
        <v>63</v>
      </c>
      <c r="J231" s="236"/>
      <c r="K231" s="211">
        <v>63</v>
      </c>
      <c r="L231" s="211">
        <v>0</v>
      </c>
      <c r="M231" s="211">
        <v>0</v>
      </c>
      <c r="N231" s="236"/>
      <c r="O231" s="211">
        <v>0</v>
      </c>
      <c r="P231" s="278"/>
    </row>
    <row r="232" spans="2:16" ht="15" customHeight="1" x14ac:dyDescent="0.25">
      <c r="B232" s="158"/>
      <c r="C232" s="159" t="s">
        <v>87</v>
      </c>
      <c r="D232" s="140"/>
      <c r="E232" s="140"/>
      <c r="F232" s="140"/>
      <c r="G232" s="142" t="s">
        <v>142</v>
      </c>
      <c r="H232" s="162">
        <v>70</v>
      </c>
      <c r="I232" s="179" t="e">
        <f t="shared" ref="I232:O233" si="71">I234</f>
        <v>#REF!</v>
      </c>
      <c r="J232" s="243">
        <f>J240+J244</f>
        <v>20</v>
      </c>
      <c r="K232" s="179" t="e">
        <f t="shared" si="71"/>
        <v>#REF!</v>
      </c>
      <c r="L232" s="179" t="e">
        <f t="shared" si="71"/>
        <v>#REF!</v>
      </c>
      <c r="M232" s="179" t="e">
        <f t="shared" si="71"/>
        <v>#REF!</v>
      </c>
      <c r="N232" s="243">
        <f>N240+N244</f>
        <v>20</v>
      </c>
      <c r="O232" s="179" t="e">
        <f t="shared" si="71"/>
        <v>#REF!</v>
      </c>
      <c r="P232" s="283"/>
    </row>
    <row r="233" spans="2:16" ht="15" customHeight="1" x14ac:dyDescent="0.25">
      <c r="B233" s="57"/>
      <c r="C233" s="348"/>
      <c r="D233" s="348"/>
      <c r="E233" s="348"/>
      <c r="F233" s="348"/>
      <c r="G233" s="142" t="s">
        <v>148</v>
      </c>
      <c r="H233" s="162"/>
      <c r="I233" s="179" t="e">
        <f>L233+M233</f>
        <v>#REF!</v>
      </c>
      <c r="J233" s="243">
        <f>J232</f>
        <v>20</v>
      </c>
      <c r="K233" s="179" t="e">
        <f t="shared" si="71"/>
        <v>#REF!</v>
      </c>
      <c r="L233" s="179" t="e">
        <f t="shared" si="71"/>
        <v>#REF!</v>
      </c>
      <c r="M233" s="179" t="e">
        <f t="shared" si="71"/>
        <v>#REF!</v>
      </c>
      <c r="N233" s="243">
        <f>N232</f>
        <v>20</v>
      </c>
      <c r="O233" s="179" t="e">
        <f t="shared" si="71"/>
        <v>#REF!</v>
      </c>
      <c r="P233" s="283"/>
    </row>
    <row r="234" spans="2:16" ht="15" customHeight="1" x14ac:dyDescent="0.25">
      <c r="B234" s="57"/>
      <c r="C234" s="159" t="s">
        <v>88</v>
      </c>
      <c r="D234" s="140"/>
      <c r="E234" s="140"/>
      <c r="F234" s="140"/>
      <c r="G234" s="142" t="s">
        <v>142</v>
      </c>
      <c r="H234" s="162">
        <v>71</v>
      </c>
      <c r="I234" s="180" t="e">
        <f t="shared" ref="I234:O235" si="72">I236+I246</f>
        <v>#REF!</v>
      </c>
      <c r="J234" s="244"/>
      <c r="K234" s="180" t="e">
        <f t="shared" si="72"/>
        <v>#REF!</v>
      </c>
      <c r="L234" s="180" t="e">
        <f t="shared" si="72"/>
        <v>#REF!</v>
      </c>
      <c r="M234" s="180" t="e">
        <f t="shared" si="72"/>
        <v>#REF!</v>
      </c>
      <c r="N234" s="244"/>
      <c r="O234" s="180" t="e">
        <f t="shared" si="72"/>
        <v>#REF!</v>
      </c>
      <c r="P234" s="284"/>
    </row>
    <row r="235" spans="2:16" ht="15" customHeight="1" x14ac:dyDescent="0.25">
      <c r="B235" s="57"/>
      <c r="C235" s="348"/>
      <c r="D235" s="348"/>
      <c r="E235" s="348"/>
      <c r="F235" s="348"/>
      <c r="G235" s="142" t="s">
        <v>148</v>
      </c>
      <c r="H235" s="162"/>
      <c r="I235" s="180" t="e">
        <f>L235+M235</f>
        <v>#REF!</v>
      </c>
      <c r="J235" s="244"/>
      <c r="K235" s="180" t="e">
        <f t="shared" si="72"/>
        <v>#REF!</v>
      </c>
      <c r="L235" s="180" t="e">
        <f t="shared" si="72"/>
        <v>#REF!</v>
      </c>
      <c r="M235" s="180" t="e">
        <f t="shared" si="72"/>
        <v>#REF!</v>
      </c>
      <c r="N235" s="244"/>
      <c r="O235" s="180" t="e">
        <f t="shared" si="72"/>
        <v>#REF!</v>
      </c>
      <c r="P235" s="284"/>
    </row>
    <row r="236" spans="2:16" ht="15" customHeight="1" thickBot="1" x14ac:dyDescent="0.3">
      <c r="B236" s="172"/>
      <c r="C236" s="159"/>
      <c r="D236" s="159" t="s">
        <v>89</v>
      </c>
      <c r="E236" s="140"/>
      <c r="F236" s="140"/>
      <c r="G236" s="142" t="s">
        <v>142</v>
      </c>
      <c r="H236" s="162" t="s">
        <v>90</v>
      </c>
      <c r="I236" s="179" t="e">
        <f>K236+L236+M236+O236</f>
        <v>#REF!</v>
      </c>
      <c r="J236" s="243"/>
      <c r="K236" s="179" t="e">
        <f t="shared" ref="K236:O237" si="73">K238+K240+K242+K244</f>
        <v>#REF!</v>
      </c>
      <c r="L236" s="179" t="e">
        <f t="shared" si="73"/>
        <v>#REF!</v>
      </c>
      <c r="M236" s="179" t="e">
        <f t="shared" si="73"/>
        <v>#REF!</v>
      </c>
      <c r="N236" s="243"/>
      <c r="O236" s="179" t="e">
        <f t="shared" si="73"/>
        <v>#REF!</v>
      </c>
      <c r="P236" s="283"/>
    </row>
    <row r="237" spans="2:16" ht="15" customHeight="1" x14ac:dyDescent="0.25">
      <c r="B237" s="158"/>
      <c r="C237" s="159"/>
      <c r="D237" s="348"/>
      <c r="E237" s="348"/>
      <c r="F237" s="348"/>
      <c r="G237" s="142" t="s">
        <v>148</v>
      </c>
      <c r="H237" s="162"/>
      <c r="I237" s="179" t="e">
        <f>L237+M237</f>
        <v>#REF!</v>
      </c>
      <c r="J237" s="243"/>
      <c r="K237" s="179" t="e">
        <f t="shared" si="73"/>
        <v>#REF!</v>
      </c>
      <c r="L237" s="179" t="e">
        <f t="shared" si="73"/>
        <v>#REF!</v>
      </c>
      <c r="M237" s="179" t="e">
        <f t="shared" si="73"/>
        <v>#REF!</v>
      </c>
      <c r="N237" s="243"/>
      <c r="O237" s="179" t="e">
        <f t="shared" si="73"/>
        <v>#REF!</v>
      </c>
      <c r="P237" s="283"/>
    </row>
    <row r="238" spans="2:16" hidden="1" x14ac:dyDescent="0.25">
      <c r="B238" s="57"/>
      <c r="C238" s="140"/>
      <c r="D238" s="140"/>
      <c r="E238" s="140" t="s">
        <v>282</v>
      </c>
      <c r="F238" s="140"/>
      <c r="G238" s="142" t="s">
        <v>142</v>
      </c>
      <c r="H238" s="142" t="s">
        <v>283</v>
      </c>
      <c r="I238" s="104"/>
      <c r="J238" s="236"/>
      <c r="K238" s="211"/>
      <c r="L238" s="211"/>
      <c r="M238" s="211"/>
      <c r="N238" s="236"/>
      <c r="O238" s="211"/>
      <c r="P238" s="278"/>
    </row>
    <row r="239" spans="2:16" hidden="1" x14ac:dyDescent="0.25">
      <c r="B239" s="57"/>
      <c r="C239" s="140"/>
      <c r="D239" s="140"/>
      <c r="E239" s="388"/>
      <c r="F239" s="388"/>
      <c r="G239" s="142" t="s">
        <v>148</v>
      </c>
      <c r="H239" s="142"/>
      <c r="I239" s="104"/>
      <c r="J239" s="236"/>
      <c r="K239" s="211"/>
      <c r="L239" s="211"/>
      <c r="M239" s="211"/>
      <c r="N239" s="236"/>
      <c r="O239" s="211"/>
      <c r="P239" s="278"/>
    </row>
    <row r="240" spans="2:16" ht="13.5" customHeight="1" x14ac:dyDescent="0.25">
      <c r="B240" s="57"/>
      <c r="C240" s="140"/>
      <c r="D240" s="140"/>
      <c r="E240" s="140" t="s">
        <v>284</v>
      </c>
      <c r="F240" s="140"/>
      <c r="G240" s="142" t="s">
        <v>142</v>
      </c>
      <c r="H240" s="142" t="s">
        <v>91</v>
      </c>
      <c r="I240" s="179" t="e">
        <f>L240+M240</f>
        <v>#REF!</v>
      </c>
      <c r="J240" s="236">
        <v>15</v>
      </c>
      <c r="K240" s="211" t="e">
        <f>+#REF!/1000</f>
        <v>#REF!</v>
      </c>
      <c r="L240" s="211" t="e">
        <f>+#REF!/1000</f>
        <v>#REF!</v>
      </c>
      <c r="M240" s="211">
        <v>7</v>
      </c>
      <c r="N240" s="236">
        <v>15</v>
      </c>
      <c r="O240" s="211" t="e">
        <f>+#REF!/1000</f>
        <v>#REF!</v>
      </c>
      <c r="P240" s="278"/>
    </row>
    <row r="241" spans="2:16" ht="13.5" customHeight="1" x14ac:dyDescent="0.25">
      <c r="B241" s="57"/>
      <c r="C241" s="140"/>
      <c r="D241" s="140"/>
      <c r="E241" s="388"/>
      <c r="F241" s="388"/>
      <c r="G241" s="142" t="s">
        <v>148</v>
      </c>
      <c r="H241" s="142"/>
      <c r="I241" s="104" t="e">
        <f>M241+L241</f>
        <v>#REF!</v>
      </c>
      <c r="J241" s="236">
        <v>15</v>
      </c>
      <c r="K241" s="211" t="e">
        <f>+K240</f>
        <v>#REF!</v>
      </c>
      <c r="L241" s="211" t="e">
        <f t="shared" ref="L241:O241" si="74">+L240</f>
        <v>#REF!</v>
      </c>
      <c r="M241" s="211">
        <f t="shared" si="74"/>
        <v>7</v>
      </c>
      <c r="N241" s="236">
        <v>15</v>
      </c>
      <c r="O241" s="211" t="e">
        <f t="shared" si="74"/>
        <v>#REF!</v>
      </c>
      <c r="P241" s="278"/>
    </row>
    <row r="242" spans="2:16" ht="13.5" customHeight="1" x14ac:dyDescent="0.25">
      <c r="B242" s="57"/>
      <c r="C242" s="140"/>
      <c r="D242" s="140"/>
      <c r="E242" s="140" t="s">
        <v>285</v>
      </c>
      <c r="F242" s="140"/>
      <c r="G242" s="142" t="s">
        <v>142</v>
      </c>
      <c r="H242" s="142" t="s">
        <v>92</v>
      </c>
      <c r="I242" s="104">
        <v>0</v>
      </c>
      <c r="J242" s="236"/>
      <c r="K242" s="211" t="e">
        <f>+#REF!/1000</f>
        <v>#REF!</v>
      </c>
      <c r="L242" s="211">
        <v>0</v>
      </c>
      <c r="M242" s="211" t="e">
        <f>+#REF!/1000</f>
        <v>#REF!</v>
      </c>
      <c r="N242" s="236"/>
      <c r="O242" s="211" t="e">
        <f>+#REF!/1000</f>
        <v>#REF!</v>
      </c>
      <c r="P242" s="278"/>
    </row>
    <row r="243" spans="2:16" ht="13.5" customHeight="1" x14ac:dyDescent="0.25">
      <c r="B243" s="57"/>
      <c r="C243" s="140"/>
      <c r="D243" s="140"/>
      <c r="E243" s="388"/>
      <c r="F243" s="388"/>
      <c r="G243" s="142" t="s">
        <v>148</v>
      </c>
      <c r="H243" s="142"/>
      <c r="I243" s="104">
        <v>0</v>
      </c>
      <c r="J243" s="236"/>
      <c r="K243" s="211" t="e">
        <f>+K242</f>
        <v>#REF!</v>
      </c>
      <c r="L243" s="211">
        <v>0</v>
      </c>
      <c r="M243" s="211" t="e">
        <f t="shared" ref="M243:O243" si="75">+M242</f>
        <v>#REF!</v>
      </c>
      <c r="N243" s="236"/>
      <c r="O243" s="211" t="e">
        <f t="shared" si="75"/>
        <v>#REF!</v>
      </c>
      <c r="P243" s="278"/>
    </row>
    <row r="244" spans="2:16" ht="13.5" customHeight="1" x14ac:dyDescent="0.25">
      <c r="B244" s="57"/>
      <c r="C244" s="140"/>
      <c r="D244" s="140"/>
      <c r="E244" s="140" t="s">
        <v>93</v>
      </c>
      <c r="F244" s="140"/>
      <c r="G244" s="142" t="s">
        <v>142</v>
      </c>
      <c r="H244" s="142" t="s">
        <v>94</v>
      </c>
      <c r="I244" s="179" t="e">
        <f>K244+L244+M244+O244</f>
        <v>#REF!</v>
      </c>
      <c r="J244" s="236">
        <v>5</v>
      </c>
      <c r="K244" s="211" t="e">
        <f>+#REF!/1000</f>
        <v>#REF!</v>
      </c>
      <c r="L244" s="211">
        <v>11</v>
      </c>
      <c r="M244" s="211">
        <v>0</v>
      </c>
      <c r="N244" s="236">
        <v>5</v>
      </c>
      <c r="O244" s="211" t="e">
        <f>+#REF!/1000</f>
        <v>#REF!</v>
      </c>
      <c r="P244" s="278"/>
    </row>
    <row r="245" spans="2:16" ht="13.5" customHeight="1" x14ac:dyDescent="0.25">
      <c r="B245" s="57"/>
      <c r="C245" s="140"/>
      <c r="D245" s="140"/>
      <c r="E245" s="388"/>
      <c r="F245" s="388"/>
      <c r="G245" s="142" t="s">
        <v>148</v>
      </c>
      <c r="H245" s="142"/>
      <c r="I245" s="179" t="e">
        <f>K245+L245+M245+O245</f>
        <v>#REF!</v>
      </c>
      <c r="J245" s="236">
        <v>5</v>
      </c>
      <c r="K245" s="211" t="e">
        <f>+K244</f>
        <v>#REF!</v>
      </c>
      <c r="L245" s="211">
        <f t="shared" ref="L245:O245" si="76">+L244</f>
        <v>11</v>
      </c>
      <c r="M245" s="211">
        <f t="shared" si="76"/>
        <v>0</v>
      </c>
      <c r="N245" s="236">
        <v>5</v>
      </c>
      <c r="O245" s="211" t="e">
        <f t="shared" si="76"/>
        <v>#REF!</v>
      </c>
      <c r="P245" s="278"/>
    </row>
    <row r="246" spans="2:16" ht="15" hidden="1" customHeight="1" x14ac:dyDescent="0.25">
      <c r="B246" s="71"/>
      <c r="C246" s="97"/>
      <c r="D246" s="97" t="s">
        <v>286</v>
      </c>
      <c r="E246" s="97"/>
      <c r="F246" s="98"/>
      <c r="G246" s="99" t="s">
        <v>142</v>
      </c>
      <c r="H246" s="144" t="s">
        <v>287</v>
      </c>
      <c r="I246" s="101">
        <v>0</v>
      </c>
      <c r="J246" s="239"/>
      <c r="K246" s="216">
        <v>0</v>
      </c>
      <c r="L246" s="217">
        <v>0</v>
      </c>
      <c r="M246" s="217">
        <v>0</v>
      </c>
      <c r="N246" s="266"/>
      <c r="O246" s="218">
        <v>0</v>
      </c>
      <c r="P246" s="285"/>
    </row>
    <row r="247" spans="2:16" hidden="1" x14ac:dyDescent="0.25">
      <c r="B247" s="71"/>
      <c r="C247" s="38" t="s">
        <v>288</v>
      </c>
      <c r="D247" s="40"/>
      <c r="E247" s="40"/>
      <c r="F247" s="40"/>
      <c r="G247" s="41"/>
      <c r="H247" s="53">
        <v>72</v>
      </c>
      <c r="I247" s="56"/>
      <c r="J247" s="231"/>
      <c r="K247" s="202"/>
      <c r="L247" s="200"/>
      <c r="M247" s="200"/>
      <c r="N247" s="254"/>
      <c r="O247" s="201"/>
      <c r="P247" s="271"/>
    </row>
    <row r="248" spans="2:16" hidden="1" x14ac:dyDescent="0.25">
      <c r="B248" s="71"/>
      <c r="C248" s="38" t="s">
        <v>289</v>
      </c>
      <c r="D248" s="40"/>
      <c r="E248" s="40"/>
      <c r="F248" s="40"/>
      <c r="G248" s="41"/>
      <c r="H248" s="53">
        <v>79</v>
      </c>
      <c r="I248" s="56"/>
      <c r="J248" s="231"/>
      <c r="K248" s="202"/>
      <c r="L248" s="200"/>
      <c r="M248" s="200"/>
      <c r="N248" s="254"/>
      <c r="O248" s="201"/>
      <c r="P248" s="271"/>
    </row>
    <row r="249" spans="2:16" hidden="1" x14ac:dyDescent="0.25">
      <c r="B249" s="71"/>
      <c r="C249" s="38" t="s">
        <v>290</v>
      </c>
      <c r="D249" s="40"/>
      <c r="E249" s="40"/>
      <c r="F249" s="40"/>
      <c r="G249" s="41"/>
      <c r="H249" s="53">
        <v>81</v>
      </c>
      <c r="I249" s="56"/>
      <c r="J249" s="231"/>
      <c r="K249" s="202"/>
      <c r="L249" s="200"/>
      <c r="M249" s="200"/>
      <c r="N249" s="254"/>
      <c r="O249" s="201"/>
      <c r="P249" s="271"/>
    </row>
    <row r="250" spans="2:16" hidden="1" x14ac:dyDescent="0.25">
      <c r="B250" s="108"/>
      <c r="C250" s="109"/>
      <c r="D250" s="110"/>
      <c r="E250" s="111"/>
      <c r="F250" s="112"/>
      <c r="G250" s="113"/>
      <c r="H250" s="114"/>
      <c r="I250" s="115"/>
      <c r="J250" s="231"/>
      <c r="K250" s="202"/>
      <c r="L250" s="200"/>
      <c r="M250" s="200"/>
      <c r="N250" s="254"/>
      <c r="O250" s="201"/>
      <c r="P250" s="271"/>
    </row>
    <row r="251" spans="2:16" ht="27.75" hidden="1" customHeight="1" x14ac:dyDescent="0.25">
      <c r="B251" s="108"/>
      <c r="C251" s="397" t="s">
        <v>291</v>
      </c>
      <c r="D251" s="398"/>
      <c r="E251" s="398"/>
      <c r="F251" s="399"/>
      <c r="G251" s="113" t="s">
        <v>142</v>
      </c>
      <c r="H251" s="114">
        <v>85</v>
      </c>
      <c r="I251" s="115"/>
      <c r="J251" s="231"/>
      <c r="K251" s="202"/>
      <c r="L251" s="200"/>
      <c r="M251" s="200"/>
      <c r="N251" s="254"/>
      <c r="O251" s="201"/>
      <c r="P251" s="271"/>
    </row>
    <row r="252" spans="2:16" hidden="1" x14ac:dyDescent="0.25">
      <c r="B252" s="108"/>
      <c r="C252" s="400"/>
      <c r="D252" s="401"/>
      <c r="E252" s="401"/>
      <c r="F252" s="402"/>
      <c r="G252" s="113" t="s">
        <v>148</v>
      </c>
      <c r="H252" s="114">
        <v>85</v>
      </c>
      <c r="I252" s="115"/>
      <c r="J252" s="231"/>
      <c r="K252" s="202"/>
      <c r="L252" s="200"/>
      <c r="M252" s="200"/>
      <c r="N252" s="254"/>
      <c r="O252" s="201"/>
      <c r="P252" s="271"/>
    </row>
    <row r="253" spans="2:16" x14ac:dyDescent="0.25">
      <c r="B253" s="108"/>
      <c r="C253" s="116" t="s">
        <v>292</v>
      </c>
      <c r="D253" s="116"/>
      <c r="E253" s="116"/>
      <c r="F253" s="116"/>
      <c r="G253" s="113" t="s">
        <v>142</v>
      </c>
      <c r="H253" s="117" t="s">
        <v>28</v>
      </c>
      <c r="I253" s="115" t="e">
        <f t="shared" ref="I253:P254" si="77">I39</f>
        <v>#REF!</v>
      </c>
      <c r="J253" s="231">
        <f>J39</f>
        <v>200</v>
      </c>
      <c r="K253" s="202" t="e">
        <f t="shared" si="77"/>
        <v>#REF!</v>
      </c>
      <c r="L253" s="200" t="e">
        <f t="shared" si="77"/>
        <v>#REF!</v>
      </c>
      <c r="M253" s="200" t="e">
        <f t="shared" si="77"/>
        <v>#REF!</v>
      </c>
      <c r="N253" s="231">
        <f t="shared" si="77"/>
        <v>143</v>
      </c>
      <c r="O253" s="201" t="e">
        <f t="shared" si="77"/>
        <v>#REF!</v>
      </c>
      <c r="P253" s="271">
        <f t="shared" si="77"/>
        <v>57</v>
      </c>
    </row>
    <row r="254" spans="2:16" x14ac:dyDescent="0.25">
      <c r="B254" s="108"/>
      <c r="C254" s="405"/>
      <c r="D254" s="406"/>
      <c r="E254" s="406"/>
      <c r="F254" s="407"/>
      <c r="G254" s="113" t="s">
        <v>148</v>
      </c>
      <c r="H254" s="117"/>
      <c r="I254" s="115" t="e">
        <f t="shared" si="77"/>
        <v>#REF!</v>
      </c>
      <c r="J254" s="231">
        <f t="shared" si="77"/>
        <v>200</v>
      </c>
      <c r="K254" s="202" t="e">
        <f t="shared" si="77"/>
        <v>#REF!</v>
      </c>
      <c r="L254" s="200" t="e">
        <f t="shared" si="77"/>
        <v>#REF!</v>
      </c>
      <c r="M254" s="200" t="e">
        <f t="shared" si="77"/>
        <v>#REF!</v>
      </c>
      <c r="N254" s="231">
        <f t="shared" si="77"/>
        <v>143</v>
      </c>
      <c r="O254" s="201" t="e">
        <f t="shared" si="77"/>
        <v>#REF!</v>
      </c>
      <c r="P254" s="271">
        <f t="shared" si="77"/>
        <v>57</v>
      </c>
    </row>
    <row r="255" spans="2:16" x14ac:dyDescent="0.25">
      <c r="B255" s="108"/>
      <c r="C255" s="116" t="s">
        <v>293</v>
      </c>
      <c r="D255" s="116"/>
      <c r="E255" s="116"/>
      <c r="F255" s="116"/>
      <c r="G255" s="113" t="s">
        <v>142</v>
      </c>
      <c r="H255" s="117" t="s">
        <v>294</v>
      </c>
      <c r="I255" s="115" t="e">
        <f t="shared" ref="I255:P256" si="78">I253</f>
        <v>#REF!</v>
      </c>
      <c r="J255" s="231">
        <f t="shared" si="78"/>
        <v>200</v>
      </c>
      <c r="K255" s="202" t="e">
        <f t="shared" si="78"/>
        <v>#REF!</v>
      </c>
      <c r="L255" s="200" t="e">
        <f t="shared" si="78"/>
        <v>#REF!</v>
      </c>
      <c r="M255" s="200" t="e">
        <f t="shared" si="78"/>
        <v>#REF!</v>
      </c>
      <c r="N255" s="231">
        <f t="shared" si="78"/>
        <v>143</v>
      </c>
      <c r="O255" s="201" t="e">
        <f t="shared" si="78"/>
        <v>#REF!</v>
      </c>
      <c r="P255" s="271">
        <f t="shared" si="78"/>
        <v>57</v>
      </c>
    </row>
    <row r="256" spans="2:16" x14ac:dyDescent="0.25">
      <c r="B256" s="118"/>
      <c r="C256" s="405"/>
      <c r="D256" s="406"/>
      <c r="E256" s="406"/>
      <c r="F256" s="407"/>
      <c r="G256" s="119" t="s">
        <v>148</v>
      </c>
      <c r="H256" s="120"/>
      <c r="I256" s="115" t="e">
        <f t="shared" si="78"/>
        <v>#REF!</v>
      </c>
      <c r="J256" s="231">
        <f t="shared" si="78"/>
        <v>200</v>
      </c>
      <c r="K256" s="202" t="e">
        <f t="shared" si="78"/>
        <v>#REF!</v>
      </c>
      <c r="L256" s="200" t="e">
        <f t="shared" si="78"/>
        <v>#REF!</v>
      </c>
      <c r="M256" s="200" t="e">
        <f t="shared" si="78"/>
        <v>#REF!</v>
      </c>
      <c r="N256" s="231">
        <f t="shared" si="78"/>
        <v>143</v>
      </c>
      <c r="O256" s="201" t="e">
        <f t="shared" si="78"/>
        <v>#REF!</v>
      </c>
      <c r="P256" s="271">
        <f t="shared" si="78"/>
        <v>57</v>
      </c>
    </row>
    <row r="257" spans="1:17" x14ac:dyDescent="0.25">
      <c r="B257" s="118"/>
      <c r="C257" s="119"/>
      <c r="D257" s="121" t="s">
        <v>295</v>
      </c>
      <c r="E257" s="121"/>
      <c r="F257" s="121"/>
      <c r="G257" s="122" t="s">
        <v>142</v>
      </c>
      <c r="H257" s="123" t="s">
        <v>296</v>
      </c>
      <c r="I257" s="124" t="e">
        <f t="shared" ref="I257:P258" si="79">I253</f>
        <v>#REF!</v>
      </c>
      <c r="J257" s="245">
        <f t="shared" si="79"/>
        <v>200</v>
      </c>
      <c r="K257" s="219" t="e">
        <f t="shared" si="79"/>
        <v>#REF!</v>
      </c>
      <c r="L257" s="220" t="e">
        <f t="shared" si="79"/>
        <v>#REF!</v>
      </c>
      <c r="M257" s="220" t="e">
        <f t="shared" si="79"/>
        <v>#REF!</v>
      </c>
      <c r="N257" s="245">
        <f t="shared" si="79"/>
        <v>143</v>
      </c>
      <c r="O257" s="221" t="e">
        <f t="shared" si="79"/>
        <v>#REF!</v>
      </c>
      <c r="P257" s="286">
        <f t="shared" si="79"/>
        <v>57</v>
      </c>
    </row>
    <row r="258" spans="1:17" ht="15.75" thickBot="1" x14ac:dyDescent="0.3">
      <c r="B258" s="125"/>
      <c r="C258" s="126"/>
      <c r="D258" s="408"/>
      <c r="E258" s="409"/>
      <c r="F258" s="410"/>
      <c r="G258" s="127" t="s">
        <v>148</v>
      </c>
      <c r="H258" s="128"/>
      <c r="I258" s="129" t="e">
        <f t="shared" si="79"/>
        <v>#REF!</v>
      </c>
      <c r="J258" s="234">
        <f t="shared" si="79"/>
        <v>200</v>
      </c>
      <c r="K258" s="204" t="e">
        <f t="shared" si="79"/>
        <v>#REF!</v>
      </c>
      <c r="L258" s="222" t="e">
        <f t="shared" si="79"/>
        <v>#REF!</v>
      </c>
      <c r="M258" s="222" t="e">
        <f t="shared" si="79"/>
        <v>#REF!</v>
      </c>
      <c r="N258" s="234">
        <f t="shared" si="79"/>
        <v>143</v>
      </c>
      <c r="O258" s="205" t="e">
        <f t="shared" si="79"/>
        <v>#REF!</v>
      </c>
      <c r="P258" s="274">
        <f t="shared" si="79"/>
        <v>57</v>
      </c>
    </row>
    <row r="259" spans="1:17" ht="19.5" customHeight="1" x14ac:dyDescent="0.25">
      <c r="D259" s="9"/>
      <c r="E259" s="9"/>
      <c r="F259" s="9"/>
      <c r="I259" s="130"/>
      <c r="J259" s="246"/>
      <c r="K259" s="214"/>
      <c r="L259" s="214"/>
      <c r="M259" s="214"/>
      <c r="N259" s="246"/>
      <c r="O259" s="214"/>
      <c r="P259" s="246"/>
    </row>
    <row r="260" spans="1:17" ht="18" customHeight="1" x14ac:dyDescent="0.25">
      <c r="B260" s="403"/>
      <c r="C260" s="403"/>
      <c r="D260" s="403"/>
      <c r="E260" s="403"/>
      <c r="F260" s="403"/>
      <c r="G260" s="403"/>
      <c r="H260" s="403"/>
      <c r="I260" s="403"/>
      <c r="J260" s="403"/>
      <c r="K260" s="403"/>
      <c r="L260" s="403"/>
      <c r="M260" s="403"/>
      <c r="N260" s="403"/>
      <c r="O260" s="403"/>
    </row>
    <row r="261" spans="1:17" s="1" customFormat="1" ht="19.5" customHeight="1" x14ac:dyDescent="0.2">
      <c r="A261" s="404" t="s">
        <v>100</v>
      </c>
      <c r="B261" s="404"/>
      <c r="C261" s="404"/>
      <c r="D261" s="404"/>
      <c r="E261" s="404"/>
      <c r="F261" s="404"/>
      <c r="G261" s="404"/>
      <c r="H261" s="404"/>
      <c r="I261" s="404"/>
      <c r="J261" s="404"/>
      <c r="K261" s="404"/>
      <c r="L261" s="404"/>
      <c r="N261" s="248"/>
      <c r="P261" s="248"/>
    </row>
    <row r="262" spans="1:17" s="1" customFormat="1" ht="18.75" customHeight="1" x14ac:dyDescent="0.2">
      <c r="A262" s="404" t="s">
        <v>101</v>
      </c>
      <c r="B262" s="404"/>
      <c r="C262" s="404"/>
      <c r="D262" s="404"/>
      <c r="E262" s="404"/>
      <c r="F262" s="404"/>
      <c r="G262" s="404"/>
      <c r="H262" s="404"/>
      <c r="I262" s="404"/>
      <c r="J262" s="404"/>
      <c r="K262" s="404"/>
      <c r="L262" s="404"/>
      <c r="N262" s="248"/>
      <c r="P262" s="248"/>
    </row>
    <row r="263" spans="1:17" s="1" customFormat="1" ht="24" customHeight="1" x14ac:dyDescent="0.2">
      <c r="A263" s="131"/>
      <c r="B263" s="131"/>
      <c r="C263" s="131"/>
      <c r="D263" s="131"/>
      <c r="E263" s="131"/>
      <c r="F263" s="131"/>
      <c r="G263" s="131"/>
      <c r="H263" s="131"/>
      <c r="I263" s="131"/>
      <c r="J263" s="247"/>
      <c r="K263" s="193"/>
      <c r="L263" s="193"/>
      <c r="N263" s="248"/>
      <c r="P263" s="248"/>
    </row>
    <row r="264" spans="1:17" s="1" customFormat="1" ht="20.25" customHeight="1" x14ac:dyDescent="0.25">
      <c r="F264" s="132"/>
      <c r="G264" s="3"/>
      <c r="J264" s="248"/>
      <c r="N264" s="248"/>
      <c r="P264" s="248"/>
    </row>
    <row r="265" spans="1:17" s="1" customFormat="1" ht="13.5" customHeight="1" x14ac:dyDescent="0.2">
      <c r="A265" s="342"/>
      <c r="B265" s="342"/>
      <c r="C265" s="342"/>
      <c r="D265" s="342"/>
      <c r="E265" s="342"/>
      <c r="F265" s="342"/>
      <c r="G265" s="6"/>
      <c r="H265" s="342"/>
      <c r="I265" s="342"/>
      <c r="J265" s="342"/>
      <c r="K265" s="342"/>
      <c r="L265" s="342"/>
      <c r="M265" s="342"/>
      <c r="N265" s="342"/>
      <c r="O265" s="342"/>
      <c r="P265" s="342"/>
      <c r="Q265" s="342"/>
    </row>
    <row r="266" spans="1:17" s="1" customFormat="1" ht="12.75" customHeight="1" x14ac:dyDescent="0.2">
      <c r="A266" s="342"/>
      <c r="B266" s="342"/>
      <c r="C266" s="342"/>
      <c r="D266" s="342"/>
      <c r="E266" s="342"/>
      <c r="F266" s="342"/>
      <c r="G266" s="6"/>
      <c r="H266" s="342"/>
      <c r="I266" s="342"/>
      <c r="J266" s="342"/>
      <c r="K266" s="342"/>
      <c r="L266" s="342"/>
      <c r="M266" s="342"/>
      <c r="N266" s="342"/>
      <c r="O266" s="342"/>
      <c r="P266" s="342"/>
      <c r="Q266" s="342"/>
    </row>
    <row r="267" spans="1:17" s="1" customFormat="1" ht="12.75" customHeight="1" x14ac:dyDescent="0.2">
      <c r="A267" s="2"/>
      <c r="B267" s="2"/>
      <c r="C267" s="2"/>
      <c r="D267" s="2"/>
      <c r="E267" s="2"/>
      <c r="F267" s="2"/>
      <c r="G267" s="6"/>
      <c r="H267" s="2"/>
      <c r="I267" s="2"/>
      <c r="J267" s="249"/>
      <c r="K267" s="2"/>
      <c r="N267" s="248"/>
      <c r="P267" s="248"/>
    </row>
    <row r="268" spans="1:17" s="7" customFormat="1" ht="12.75" x14ac:dyDescent="0.2">
      <c r="F268" s="340"/>
      <c r="G268" s="340"/>
      <c r="H268" s="340"/>
      <c r="J268" s="249"/>
      <c r="K268" s="2"/>
      <c r="L268" s="6"/>
      <c r="M268" s="2"/>
      <c r="N268" s="249"/>
      <c r="O268" s="2"/>
      <c r="P268" s="249"/>
      <c r="Q268" s="2"/>
    </row>
  </sheetData>
  <mergeCells count="89">
    <mergeCell ref="A265:F265"/>
    <mergeCell ref="A266:F266"/>
    <mergeCell ref="F268:H268"/>
    <mergeCell ref="H265:Q265"/>
    <mergeCell ref="H266:Q266"/>
    <mergeCell ref="C252:F252"/>
    <mergeCell ref="B260:O260"/>
    <mergeCell ref="A261:L261"/>
    <mergeCell ref="A262:L262"/>
    <mergeCell ref="C254:F254"/>
    <mergeCell ref="C256:F256"/>
    <mergeCell ref="D258:F258"/>
    <mergeCell ref="E239:F239"/>
    <mergeCell ref="E241:F241"/>
    <mergeCell ref="E243:F243"/>
    <mergeCell ref="E245:F245"/>
    <mergeCell ref="C251:F251"/>
    <mergeCell ref="D237:F237"/>
    <mergeCell ref="D177:F177"/>
    <mergeCell ref="C178:F178"/>
    <mergeCell ref="D180:F180"/>
    <mergeCell ref="D183:F183"/>
    <mergeCell ref="D185:F185"/>
    <mergeCell ref="D209:F209"/>
    <mergeCell ref="C215:F215"/>
    <mergeCell ref="D217:F217"/>
    <mergeCell ref="E231:F231"/>
    <mergeCell ref="C233:F233"/>
    <mergeCell ref="C235:F235"/>
    <mergeCell ref="C176:F176"/>
    <mergeCell ref="C142:F142"/>
    <mergeCell ref="D144:F144"/>
    <mergeCell ref="D146:F146"/>
    <mergeCell ref="C149:F149"/>
    <mergeCell ref="C151:F151"/>
    <mergeCell ref="C153:F153"/>
    <mergeCell ref="C155:F155"/>
    <mergeCell ref="C168:F168"/>
    <mergeCell ref="C170:F170"/>
    <mergeCell ref="D172:F172"/>
    <mergeCell ref="D174:F174"/>
    <mergeCell ref="D140:F140"/>
    <mergeCell ref="D115:F115"/>
    <mergeCell ref="D117:F117"/>
    <mergeCell ref="D119:F119"/>
    <mergeCell ref="D121:F121"/>
    <mergeCell ref="C124:F124"/>
    <mergeCell ref="C126:F126"/>
    <mergeCell ref="D128:F128"/>
    <mergeCell ref="C131:F131"/>
    <mergeCell ref="C134:F134"/>
    <mergeCell ref="D136:F136"/>
    <mergeCell ref="D138:F138"/>
    <mergeCell ref="D113:F113"/>
    <mergeCell ref="D89:F89"/>
    <mergeCell ref="D92:F92"/>
    <mergeCell ref="D95:F95"/>
    <mergeCell ref="D96:F96"/>
    <mergeCell ref="C99:F99"/>
    <mergeCell ref="C101:F101"/>
    <mergeCell ref="D103:F103"/>
    <mergeCell ref="D105:F105"/>
    <mergeCell ref="D107:F107"/>
    <mergeCell ref="D109:F109"/>
    <mergeCell ref="D111:F111"/>
    <mergeCell ref="D88:F88"/>
    <mergeCell ref="D59:F59"/>
    <mergeCell ref="D63:F63"/>
    <mergeCell ref="D65:F65"/>
    <mergeCell ref="D66:F66"/>
    <mergeCell ref="D68:F68"/>
    <mergeCell ref="D70:F70"/>
    <mergeCell ref="D72:F72"/>
    <mergeCell ref="D79:F79"/>
    <mergeCell ref="C81:F81"/>
    <mergeCell ref="D84:F84"/>
    <mergeCell ref="D86:F86"/>
    <mergeCell ref="D56:F56"/>
    <mergeCell ref="B12:F12"/>
    <mergeCell ref="C14:F14"/>
    <mergeCell ref="B7:O7"/>
    <mergeCell ref="B8:O8"/>
    <mergeCell ref="B9:O9"/>
    <mergeCell ref="M11:O11"/>
    <mergeCell ref="C30:F30"/>
    <mergeCell ref="B40:F40"/>
    <mergeCell ref="C42:F42"/>
    <mergeCell ref="C44:F44"/>
    <mergeCell ref="D46:F46"/>
  </mergeCells>
  <pageMargins left="0.7" right="0.2" top="0.3" bottom="0" header="0.3" footer="0.3"/>
  <pageSetup paperSize="9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Buget final</vt:lpstr>
      <vt:lpstr>Sheet1</vt:lpstr>
      <vt:lpstr>'Buget final'!Print_Titles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2023-02-06T09:58:40Z</dcterms:modified>
</cp:coreProperties>
</file>